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Vault_pracovni\Projekty\Akce\MU Česká Třebová\2379-2020 Kompostárna Třebovice _Změna stavby před dokončením\06 ZMĚNA STAVBY PŘED DOKONČENÍM\ROZPOCET-DVZ\"/>
    </mc:Choice>
  </mc:AlternateContent>
  <xr:revisionPtr revIDLastSave="0" documentId="13_ncr:1_{FECE97EC-DB00-408B-96F4-30278EF0F533}" xr6:coauthVersionLast="46" xr6:coauthVersionMax="46" xr10:uidLastSave="{00000000-0000-0000-0000-000000000000}"/>
  <bookViews>
    <workbookView xWindow="-108" yWindow="-108" windowWidth="30936" windowHeight="16896" xr2:uid="{00000000-000D-0000-FFFF-FFFF00000000}"/>
  </bookViews>
  <sheets>
    <sheet name="08 - Venkovní oplocení" sheetId="4" r:id="rId1"/>
  </sheets>
  <definedNames>
    <definedName name="_xlnm._FilterDatabase" localSheetId="0" hidden="1">'08 - Venkovní oplocení'!$C$82:$K$165</definedName>
    <definedName name="_xlnm.Print_Titles" localSheetId="0">'08 - Venkovní oplocení'!$82:$82</definedName>
    <definedName name="_xlnm.Print_Area" localSheetId="0">'08 - Venkovní oplocení'!$C$4:$J$39,'08 - Venkovní oplocení'!$C$45:$J$64,'08 - Venkovní oplocení'!$C$70:$K$165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J3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4" i="4"/>
  <c r="BH154" i="4"/>
  <c r="BG154" i="4"/>
  <c r="BF154" i="4"/>
  <c r="T154" i="4"/>
  <c r="R154" i="4"/>
  <c r="P154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7" i="4"/>
  <c r="BH137" i="4"/>
  <c r="BG137" i="4"/>
  <c r="BF137" i="4"/>
  <c r="T137" i="4"/>
  <c r="R137" i="4"/>
  <c r="P137" i="4"/>
  <c r="BI131" i="4"/>
  <c r="BH131" i="4"/>
  <c r="BG131" i="4"/>
  <c r="BF131" i="4"/>
  <c r="T131" i="4"/>
  <c r="R131" i="4"/>
  <c r="P131" i="4"/>
  <c r="BI125" i="4"/>
  <c r="BH125" i="4"/>
  <c r="BG125" i="4"/>
  <c r="BF125" i="4"/>
  <c r="T125" i="4"/>
  <c r="R125" i="4"/>
  <c r="P125" i="4"/>
  <c r="BI118" i="4"/>
  <c r="BH118" i="4"/>
  <c r="BG118" i="4"/>
  <c r="BF118" i="4"/>
  <c r="T118" i="4"/>
  <c r="R118" i="4"/>
  <c r="P118" i="4"/>
  <c r="BI112" i="4"/>
  <c r="BH112" i="4"/>
  <c r="BG112" i="4"/>
  <c r="BF112" i="4"/>
  <c r="T112" i="4"/>
  <c r="R112" i="4"/>
  <c r="P112" i="4"/>
  <c r="BI106" i="4"/>
  <c r="BH106" i="4"/>
  <c r="BG106" i="4"/>
  <c r="BF106" i="4"/>
  <c r="T106" i="4"/>
  <c r="R106" i="4"/>
  <c r="P106" i="4"/>
  <c r="BI100" i="4"/>
  <c r="BH100" i="4"/>
  <c r="BG100" i="4"/>
  <c r="BF100" i="4"/>
  <c r="T100" i="4"/>
  <c r="R100" i="4"/>
  <c r="P100" i="4"/>
  <c r="BI93" i="4"/>
  <c r="BH93" i="4"/>
  <c r="BG93" i="4"/>
  <c r="BF93" i="4"/>
  <c r="T93" i="4"/>
  <c r="R93" i="4"/>
  <c r="P93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F80" i="4"/>
  <c r="J77" i="4"/>
  <c r="E48" i="4"/>
  <c r="BK163" i="4"/>
  <c r="BK148" i="4"/>
  <c r="BK86" i="4"/>
  <c r="J163" i="4"/>
  <c r="J86" i="4"/>
  <c r="J118" i="4"/>
  <c r="J137" i="4"/>
  <c r="BK93" i="4"/>
  <c r="J154" i="4"/>
  <c r="J106" i="4"/>
  <c r="BK143" i="4"/>
  <c r="BK100" i="4"/>
  <c r="BK125" i="4"/>
  <c r="BK106" i="4"/>
  <c r="J160" i="4"/>
  <c r="J143" i="4"/>
  <c r="BK118" i="4"/>
  <c r="J148" i="4"/>
  <c r="BK154" i="4"/>
  <c r="BK137" i="4"/>
  <c r="J100" i="4"/>
  <c r="J131" i="4"/>
  <c r="BK112" i="4"/>
  <c r="BK160" i="4"/>
  <c r="BK131" i="4"/>
  <c r="J125" i="4"/>
  <c r="J93" i="4"/>
  <c r="J112" i="4"/>
  <c r="P85" i="4" l="1"/>
  <c r="T159" i="4"/>
  <c r="R117" i="4"/>
  <c r="BK117" i="4"/>
  <c r="J117" i="4"/>
  <c r="J62" i="4" s="1"/>
  <c r="T85" i="4"/>
  <c r="BK159" i="4"/>
  <c r="J159" i="4" s="1"/>
  <c r="J63" i="4" s="1"/>
  <c r="T117" i="4"/>
  <c r="BK85" i="4"/>
  <c r="J85" i="4" s="1"/>
  <c r="J61" i="4" s="1"/>
  <c r="R159" i="4"/>
  <c r="R85" i="4"/>
  <c r="R84" i="4" s="1"/>
  <c r="R83" i="4" s="1"/>
  <c r="P159" i="4"/>
  <c r="P117" i="4"/>
  <c r="BE160" i="4"/>
  <c r="BE125" i="4"/>
  <c r="BE131" i="4"/>
  <c r="E73" i="4"/>
  <c r="BE93" i="4"/>
  <c r="BE100" i="4"/>
  <c r="BE112" i="4"/>
  <c r="BE137" i="4"/>
  <c r="BE143" i="4"/>
  <c r="BE148" i="4"/>
  <c r="BE154" i="4"/>
  <c r="J52" i="4"/>
  <c r="BE86" i="4"/>
  <c r="F55" i="4"/>
  <c r="BE118" i="4"/>
  <c r="BE106" i="4"/>
  <c r="BE163" i="4"/>
  <c r="F37" i="4"/>
  <c r="F36" i="4"/>
  <c r="J34" i="4"/>
  <c r="F34" i="4"/>
  <c r="F35" i="4"/>
  <c r="T84" i="4" l="1"/>
  <c r="T83" i="4" s="1"/>
  <c r="P84" i="4"/>
  <c r="P83" i="4"/>
  <c r="BK84" i="4"/>
  <c r="J84" i="4" s="1"/>
  <c r="J60" i="4" s="1"/>
  <c r="J33" i="4"/>
  <c r="F33" i="4"/>
  <c r="BK83" i="4" l="1"/>
  <c r="J83" i="4" s="1"/>
  <c r="J59" i="4" s="1"/>
  <c r="J30" i="4" l="1"/>
  <c r="J39" i="4" l="1"/>
</calcChain>
</file>

<file path=xl/sharedStrings.xml><?xml version="1.0" encoding="utf-8"?>
<sst xmlns="http://schemas.openxmlformats.org/spreadsheetml/2006/main" count="807" uniqueCount="173">
  <si>
    <t/>
  </si>
  <si>
    <t>False</t>
  </si>
  <si>
    <t>&gt;&gt;  skryté sloupce  &lt;&lt;</t>
  </si>
  <si>
    <t>v ---  níže se nacházejí doplnkové a pomocné údaje k sestavám  --- v</t>
  </si>
  <si>
    <t>Stavba:</t>
  </si>
  <si>
    <t>REGIONÁLNÍ CENTRUM PRO NAKLÁDÁNÍ S ODPADY – KOMPOSTÁRNA</t>
  </si>
  <si>
    <t>KSO:</t>
  </si>
  <si>
    <t>CC-CZ:</t>
  </si>
  <si>
    <t>Místo:</t>
  </si>
  <si>
    <t xml:space="preserve"> </t>
  </si>
  <si>
    <t>Datum:</t>
  </si>
  <si>
    <t>Zadavatel:</t>
  </si>
  <si>
    <t>IČ:</t>
  </si>
  <si>
    <t>Město Česká Třebová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</si>
  <si>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</si>
  <si>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</si>
  <si>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</si>
  <si>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</si>
  <si>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</si>
  <si>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</si>
  <si>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</si>
  <si>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</si>
  <si>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</si>
  <si>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</si>
  <si>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</si>
  <si>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</si>
  <si>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</si>
  <si>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</si>
  <si>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</si>
  <si>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</si>
  <si>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</si>
  <si>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</si>
  <si>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</si>
  <si>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</si>
  <si>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</si>
  <si>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</si>
  <si>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</si>
  <si>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</si>
  <si>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</si>
  <si>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1</t>
  </si>
  <si>
    <t>2</t>
  </si>
  <si>
    <t>{ff422ebc-572e-4893-b35d-1adb8f400732}</t>
  </si>
  <si>
    <t>12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</si>
  <si>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</si>
  <si>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</si>
  <si>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</si>
  <si>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</si>
  <si>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</si>
  <si>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</si>
  <si>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</si>
  <si>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</si>
  <si>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</si>
  <si>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</si>
  <si>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</si>
  <si>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</si>
  <si>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</si>
  <si>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</si>
  <si>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</si>
  <si>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</si>
  <si>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</si>
  <si>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</si>
  <si>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</si>
  <si>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</si>
  <si>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</si>
  <si>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K</t>
  </si>
  <si>
    <t>CS ÚRS 2020 01</t>
  </si>
  <si>
    <t>PP</t>
  </si>
  <si>
    <t>VV</t>
  </si>
  <si>
    <t>Součet</t>
  </si>
  <si>
    <t>4</t>
  </si>
  <si>
    <t>3</t>
  </si>
  <si>
    <t>6</t>
  </si>
  <si>
    <t>7</t>
  </si>
  <si>
    <t>8</t>
  </si>
  <si>
    <t>HSV - Práce a dodávky HSV</t>
  </si>
  <si>
    <t xml:space="preserve">    998 - Přesun hmot</t>
  </si>
  <si>
    <t>HSV</t>
  </si>
  <si>
    <t>Práce a dodávky HSV</t>
  </si>
  <si>
    <t>m</t>
  </si>
  <si>
    <t>280</t>
  </si>
  <si>
    <t>PSC</t>
  </si>
  <si>
    <t>M</t>
  </si>
  <si>
    <t>m3</t>
  </si>
  <si>
    <t>t</t>
  </si>
  <si>
    <t>998</t>
  </si>
  <si>
    <t>Přesun hmot</t>
  </si>
  <si>
    <t>08 - Venkovní oplocení</t>
  </si>
  <si>
    <t xml:space="preserve">    1 - Zemní práce</t>
  </si>
  <si>
    <t xml:space="preserve">    3 - Svislé a kompletní konstrukce</t>
  </si>
  <si>
    <t>Zemní práce</t>
  </si>
  <si>
    <t>131111332</t>
  </si>
  <si>
    <t>Vrtání jamek pro plotové sloupky D do 200 mm - ručně s motorovým vrtákem</t>
  </si>
  <si>
    <t>-90286696</t>
  </si>
  <si>
    <t>Vrtání jamek ručním motorovým vrtákem průměru přes 100 do 200 mm</t>
  </si>
  <si>
    <t xml:space="preserve">Poznámka k souboru cen:_x000D_
1. Ceny -1321 až -1323 jsou určeny pro vrtání ručním vrtákem v hlinitých a hlinitopísčitých horninách bez příměsí kamenů._x000D_
2. Množství měrných jednotek se určuje v m délky vrtu._x000D_
</t>
  </si>
  <si>
    <t>"dle výkresu číslo RPS-2379.5-04-08-02 a technické zprávy"</t>
  </si>
  <si>
    <t>"pro patky sloupků oplocení"</t>
  </si>
  <si>
    <t>0,8*(120+6)</t>
  </si>
  <si>
    <t>131111333</t>
  </si>
  <si>
    <t>Vrtání jamek pro plotové sloupky D do 300 mm - ručně s motorovým vrtákem</t>
  </si>
  <si>
    <t>311408523</t>
  </si>
  <si>
    <t>Vrtání jamek ručním motorovým vrtákem průměru přes 200 do 300 mm</t>
  </si>
  <si>
    <t>"pro patky sloupků brány"</t>
  </si>
  <si>
    <t>1*(120+6)</t>
  </si>
  <si>
    <t>162751117</t>
  </si>
  <si>
    <t>Vodorovné přemístění do 10000 m výkopku/sypaniny z horniny třídy těžitelnosti I, skupiny 1 až 3</t>
  </si>
  <si>
    <t>-682855363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</si>
  <si>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</si>
  <si>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</si>
  <si>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přebytečné zeminy na skládku"</t>
  </si>
  <si>
    <t>3,14*0,1*0,1*100,8+3,14*0,15*0,15*126</t>
  </si>
  <si>
    <t>171251201</t>
  </si>
  <si>
    <t>Uložení sypaniny na skládky nebo meziskládky</t>
  </si>
  <si>
    <t>751481797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</si>
  <si>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</si>
  <si>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</si>
  <si>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12,067</t>
  </si>
  <si>
    <t>171201221</t>
  </si>
  <si>
    <t>Poplatek za uložení na skládce (skládkovné) zeminy a kamení</t>
  </si>
  <si>
    <t>-190185532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</si>
  <si>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</si>
  <si>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</si>
  <si>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12,067*1,7</t>
  </si>
  <si>
    <t>Svislé a kompletní konstrukce</t>
  </si>
  <si>
    <t>338171123</t>
  </si>
  <si>
    <t>Osazování sloupků a vzpěr plotových ocelových v do 2,60 m se zabetonováním</t>
  </si>
  <si>
    <t>kus</t>
  </si>
  <si>
    <t>1190124951</t>
  </si>
  <si>
    <t>Montáž sloupků a vzpěr plotových ocelových trubkových nebo profilovaných výšky do 2,60 m se zabetonováním do 0,08 m3 do připravených jamek</t>
  </si>
  <si>
    <t xml:space="preserve">Poznámka k souboru cen:_x000D_
1. Ceny lze použít i pro zalití (zabetonování) vzpěr rohových sloupků._x000D_
2. V cenách nejsou započteny náklady na:_x000D_
a) sloupky a vzpěry, toto se oceňuje ve specifikaci,_x000D_
b) vrtání jamek, tyto se oceňují souborem cen 131 1.-13.. - Vrtání jamek pro plotové sloupky tohoto katalogu._x000D_
3. Výškou sloupku se rozumí jeho délka před osazením._x000D_
4. V cenách 338 17-1115 a -1125 je pevným podkladem myšlena stávající podezdívka nebo podhrabová deska._x000D_
5. Montáž pletiva se oceňuje cenami souboru cen 348 17 Osazení oplocení._x000D_
6. V cenách osazování do zemního vrutu je započten i štěrk fixující sloupek._x000D_
</t>
  </si>
  <si>
    <t>"patky sloupků oplocení"</t>
  </si>
  <si>
    <t>120+6+2</t>
  </si>
  <si>
    <t>55342153</t>
  </si>
  <si>
    <t>plotový ocelový sloupek 50x70mm dl 2,5-3,0m povrchová úprava 1xZ + 2xV vč. víčka</t>
  </si>
  <si>
    <t>-25770485</t>
  </si>
  <si>
    <t>"sloupky oplocení a brány"</t>
  </si>
  <si>
    <t>120+2</t>
  </si>
  <si>
    <t>55342191</t>
  </si>
  <si>
    <t xml:space="preserve">plotová ocelová vzpěra 50x70mm dl 2,5-3,0m povrchová úprava 1xZ + 2xV </t>
  </si>
  <si>
    <t>1811860412</t>
  </si>
  <si>
    <t>"vzpěry oplocení"</t>
  </si>
  <si>
    <t>9</t>
  </si>
  <si>
    <t>348172214</t>
  </si>
  <si>
    <t>Montáž vjezdových bran samonosných dvoukřídlových plochy přes 5,0 m2 do 10,0 m2</t>
  </si>
  <si>
    <t>1749656721</t>
  </si>
  <si>
    <t>Montáž vjezdových bran samonosných posuvných dvoukřídlových plochy přes 5 do 10 m2</t>
  </si>
  <si>
    <t xml:space="preserve">Poznámka k souboru cen:_x000D_
1. V ceně -2911 je započteno i náklady na programování pohonu._x000D_
2. Ceny neobsahují vybetonování základu pro ukotvení brány o šířce 60 cm a délce1/3 brány; tyto se oceňují cenami katalogu 801-1 Budovy a haly - zděné a monolitické._x000D_
</t>
  </si>
  <si>
    <t>10</t>
  </si>
  <si>
    <t>553-brána</t>
  </si>
  <si>
    <t>Brána z ocelových profilů s výplní z pletiva otevíravá 2kř. 400x200cm vč. zámku, kování, povrchu 1xZ, 2xV</t>
  </si>
  <si>
    <t>-660538078</t>
  </si>
  <si>
    <t>11</t>
  </si>
  <si>
    <t>348401130</t>
  </si>
  <si>
    <t>Montáž oplocení ze strojového pletiva s napínacími dráty výšky do 2,0 m</t>
  </si>
  <si>
    <t>759378947</t>
  </si>
  <si>
    <t>Montáž oplocení z pletiva strojového s napínacími dráty přes 1,6 do 2,0 m</t>
  </si>
  <si>
    <t xml:space="preserve">Poznámka k souboru cen:_x000D_
1. V cenách nejsou započteny náklady na dodávku pletiva a drátů, tyto se oceňují ve specifikaci._x000D_
</t>
  </si>
  <si>
    <t>31327515</t>
  </si>
  <si>
    <t>pletivo drátěné plastifikované se čtvercovými oky 55/2,5mm v 2000mm vč. napínacích drátů</t>
  </si>
  <si>
    <t>-1678033258</t>
  </si>
  <si>
    <t>pletivo drátěné plastifikované se čtvercovými oky 55/2,5mm v 2000mm</t>
  </si>
  <si>
    <t>280*1,1</t>
  </si>
  <si>
    <t>13</t>
  </si>
  <si>
    <t>998232110</t>
  </si>
  <si>
    <t>Přesun hmot pro oplocení zděné z cihel nebo tvárnic v do 3 m</t>
  </si>
  <si>
    <t>826396667</t>
  </si>
  <si>
    <t>Přesun hmot pro oplocení se svislou nosnou konstrukcí zděnou z cihel, tvárnic, bloků, popř. kovovou nebo dřevěnou vodorovná dopravní vzdálenost do 50 m, pro oplocení výšky do 3 m</t>
  </si>
  <si>
    <t xml:space="preserve">Poznámka k souboru cen:_x000D_
1. Cenu -2111 lze použít i pro oplocení ze sloupků a dílců prefabrikovaných dřevěných, kovových nebo železobetonových_x000D_
</t>
  </si>
  <si>
    <t>14</t>
  </si>
  <si>
    <t>998232121</t>
  </si>
  <si>
    <t>Příplatek k přesunu hmot pro oplocení zděné za zvětšený přesun do 1000 m</t>
  </si>
  <si>
    <t>1975257488</t>
  </si>
  <si>
    <t>Přesun hmot pro oplocení se svislou nosnou konstrukcí zděnou z cihel, tvárnic, bloků, popř. kovovou nebo dřevěnou Příplatek k ceně za zvětšený přesun přes vymezenou největší dopravní vzdálenost do 1000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</si>
</sst>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0" borderId="0" xfId="0" applyProtection="1"/>
    <xf numFmtId="0" fontId="18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/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2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16" fillId="0" borderId="12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13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24" fillId="0" borderId="0" xfId="0" applyFont="1" applyAlignment="1">
      <alignment vertical="center" wrapText="1"/>
    </xf>
    <xf numFmtId="0" fontId="25" fillId="0" borderId="20" xfId="0" applyFont="1" applyBorder="1" applyAlignment="1" applyProtection="1">
      <alignment horizontal="center" vertical="center"/>
      <protection locked="0"/>
    </xf>
    <xf numFmtId="49" fontId="25" fillId="0" borderId="20" xfId="0" applyNumberFormat="1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center" vertical="center" wrapText="1"/>
      <protection locked="0"/>
    </xf>
    <xf numFmtId="167" fontId="25" fillId="0" borderId="20" xfId="0" applyNumberFormat="1" applyFont="1" applyBorder="1" applyAlignment="1" applyProtection="1">
      <alignment vertical="center"/>
      <protection locked="0"/>
    </xf>
    <xf numFmtId="4" fontId="25" fillId="0" borderId="20" xfId="0" applyNumberFormat="1" applyFont="1" applyBorder="1" applyAlignment="1" applyProtection="1">
      <alignment vertical="center"/>
      <protection locked="0"/>
    </xf>
    <xf numFmtId="0" fontId="26" fillId="0" borderId="3" xfId="0" applyFont="1" applyBorder="1" applyAlignment="1">
      <alignment vertical="center"/>
    </xf>
    <xf numFmtId="0" fontId="25" fillId="0" borderId="12" xfId="0" applyFont="1" applyBorder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0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6"/>
  <sheetViews>
    <sheetView showGridLines="0" tabSelected="1" workbookViewId="0">
      <selection activeCell="J54" sqref="J54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38"/>
    </row>
    <row r="2" spans="1:46" s="1" customFormat="1" ht="36.9" customHeight="1" x14ac:dyDescent="0.2">
      <c r="L2" s="143" t="s">
        <v>2</v>
      </c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1" t="s">
        <v>41</v>
      </c>
    </row>
    <row r="3" spans="1:46" s="1" customFormat="1" ht="6.9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40</v>
      </c>
    </row>
    <row r="4" spans="1:46" s="1" customFormat="1" ht="24.9" customHeight="1" x14ac:dyDescent="0.2">
      <c r="B4" s="14"/>
      <c r="D4" s="15" t="s">
        <v>43</v>
      </c>
      <c r="L4" s="14"/>
      <c r="M4" s="39" t="s">
        <v>3</v>
      </c>
      <c r="AT4" s="11" t="s">
        <v>1</v>
      </c>
    </row>
    <row r="5" spans="1:46" s="1" customFormat="1" ht="6.9" customHeight="1" x14ac:dyDescent="0.2">
      <c r="B5" s="14"/>
      <c r="L5" s="14"/>
    </row>
    <row r="6" spans="1:46" s="1" customFormat="1" ht="12" customHeight="1" x14ac:dyDescent="0.2">
      <c r="B6" s="14"/>
      <c r="D6" s="17" t="s">
        <v>4</v>
      </c>
      <c r="L6" s="14"/>
    </row>
    <row r="7" spans="1:46" s="1" customFormat="1" ht="16.5" customHeight="1" x14ac:dyDescent="0.2">
      <c r="B7" s="14"/>
      <c r="E7" s="141" t="s">
        <v>5</v>
      </c>
      <c r="F7" s="142"/>
      <c r="G7" s="142"/>
      <c r="H7" s="142"/>
      <c r="L7" s="14"/>
    </row>
    <row r="8" spans="1:46" s="2" customFormat="1" ht="12" customHeight="1" x14ac:dyDescent="0.2">
      <c r="A8" s="19"/>
      <c r="B8" s="20"/>
      <c r="C8" s="19"/>
      <c r="D8" s="17" t="s">
        <v>44</v>
      </c>
      <c r="E8" s="19"/>
      <c r="F8" s="19"/>
      <c r="G8" s="19"/>
      <c r="H8" s="19"/>
      <c r="I8" s="19"/>
      <c r="J8" s="19"/>
      <c r="K8" s="19"/>
      <c r="L8" s="4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" customFormat="1" ht="16.5" customHeight="1" x14ac:dyDescent="0.2">
      <c r="A9" s="19"/>
      <c r="B9" s="20"/>
      <c r="C9" s="19"/>
      <c r="D9" s="19"/>
      <c r="E9" s="139" t="s">
        <v>86</v>
      </c>
      <c r="F9" s="140"/>
      <c r="G9" s="140"/>
      <c r="H9" s="140"/>
      <c r="I9" s="19"/>
      <c r="J9" s="19"/>
      <c r="K9" s="19"/>
      <c r="L9" s="40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" customFormat="1" x14ac:dyDescent="0.2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40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" customFormat="1" ht="12" customHeight="1" x14ac:dyDescent="0.2">
      <c r="A11" s="19"/>
      <c r="B11" s="20"/>
      <c r="C11" s="19"/>
      <c r="D11" s="17" t="s">
        <v>6</v>
      </c>
      <c r="E11" s="19"/>
      <c r="F11" s="16" t="s">
        <v>0</v>
      </c>
      <c r="G11" s="19"/>
      <c r="H11" s="19"/>
      <c r="I11" s="17" t="s">
        <v>7</v>
      </c>
      <c r="J11" s="16" t="s">
        <v>0</v>
      </c>
      <c r="K11" s="19"/>
      <c r="L11" s="40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" customFormat="1" ht="12" customHeight="1" x14ac:dyDescent="0.2">
      <c r="A12" s="19"/>
      <c r="B12" s="20"/>
      <c r="C12" s="19"/>
      <c r="D12" s="17" t="s">
        <v>8</v>
      </c>
      <c r="E12" s="19"/>
      <c r="F12" s="16" t="s">
        <v>9</v>
      </c>
      <c r="G12" s="19"/>
      <c r="H12" s="19"/>
      <c r="I12" s="17" t="s">
        <v>10</v>
      </c>
      <c r="J12" s="138"/>
      <c r="K12" s="19"/>
      <c r="L12" s="40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" customFormat="1" ht="10.95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40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" customFormat="1" ht="12" customHeight="1" x14ac:dyDescent="0.2">
      <c r="A14" s="19"/>
      <c r="B14" s="20"/>
      <c r="C14" s="19"/>
      <c r="D14" s="17" t="s">
        <v>11</v>
      </c>
      <c r="E14" s="19"/>
      <c r="F14" s="19"/>
      <c r="G14" s="19"/>
      <c r="H14" s="19"/>
      <c r="I14" s="17" t="s">
        <v>12</v>
      </c>
      <c r="J14" s="16" t="s">
        <v>0</v>
      </c>
      <c r="K14" s="19"/>
      <c r="L14" s="4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" customFormat="1" ht="18" customHeight="1" x14ac:dyDescent="0.2">
      <c r="A15" s="19"/>
      <c r="B15" s="20"/>
      <c r="C15" s="19"/>
      <c r="D15" s="19"/>
      <c r="E15" s="16" t="s">
        <v>13</v>
      </c>
      <c r="F15" s="19"/>
      <c r="G15" s="19"/>
      <c r="H15" s="19"/>
      <c r="I15" s="17" t="s">
        <v>14</v>
      </c>
      <c r="J15" s="16" t="s">
        <v>0</v>
      </c>
      <c r="K15" s="19"/>
      <c r="L15" s="40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" customFormat="1" ht="6.9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40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" customFormat="1" ht="12" customHeight="1" x14ac:dyDescent="0.2">
      <c r="A17" s="19"/>
      <c r="B17" s="20"/>
      <c r="C17" s="19"/>
      <c r="D17" s="17" t="s">
        <v>15</v>
      </c>
      <c r="E17" s="19"/>
      <c r="F17" s="19"/>
      <c r="G17" s="19"/>
      <c r="H17" s="19"/>
      <c r="I17" s="17" t="s">
        <v>12</v>
      </c>
      <c r="J17" s="16"/>
      <c r="K17" s="19"/>
      <c r="L17" s="4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" customFormat="1" ht="18" customHeight="1" x14ac:dyDescent="0.2">
      <c r="A18" s="19"/>
      <c r="B18" s="20"/>
      <c r="C18" s="19"/>
      <c r="D18" s="19"/>
      <c r="E18" s="145"/>
      <c r="F18" s="145"/>
      <c r="G18" s="145"/>
      <c r="H18" s="145"/>
      <c r="I18" s="17" t="s">
        <v>14</v>
      </c>
      <c r="J18" s="16"/>
      <c r="K18" s="19"/>
      <c r="L18" s="4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" customFormat="1" ht="6.9" customHeight="1" x14ac:dyDescent="0.2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40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" customFormat="1" ht="12" customHeight="1" x14ac:dyDescent="0.2">
      <c r="A20" s="19"/>
      <c r="B20" s="20"/>
      <c r="C20" s="19"/>
      <c r="D20" s="17" t="s">
        <v>16</v>
      </c>
      <c r="E20" s="19"/>
      <c r="F20" s="19"/>
      <c r="G20" s="19"/>
      <c r="H20" s="19"/>
      <c r="I20" s="17" t="s">
        <v>12</v>
      </c>
      <c r="J20" s="16" t="s">
        <v>0</v>
      </c>
      <c r="K20" s="19"/>
      <c r="L20" s="40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" customFormat="1" ht="18" customHeight="1" x14ac:dyDescent="0.2">
      <c r="A21" s="19"/>
      <c r="B21" s="20"/>
      <c r="C21" s="19"/>
      <c r="D21" s="19"/>
      <c r="E21" s="16"/>
      <c r="F21" s="19"/>
      <c r="G21" s="19"/>
      <c r="H21" s="19"/>
      <c r="I21" s="17" t="s">
        <v>14</v>
      </c>
      <c r="J21" s="16" t="s">
        <v>0</v>
      </c>
      <c r="K21" s="19"/>
      <c r="L21" s="40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" customFormat="1" ht="6.9" customHeight="1" x14ac:dyDescent="0.2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40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" customFormat="1" ht="12" customHeight="1" x14ac:dyDescent="0.2">
      <c r="A23" s="19"/>
      <c r="B23" s="20"/>
      <c r="C23" s="19"/>
      <c r="D23" s="17" t="s">
        <v>18</v>
      </c>
      <c r="E23" s="19"/>
      <c r="F23" s="19"/>
      <c r="G23" s="19"/>
      <c r="H23" s="19"/>
      <c r="I23" s="17" t="s">
        <v>12</v>
      </c>
      <c r="J23" s="16" t="s">
        <v>0</v>
      </c>
      <c r="K23" s="19"/>
      <c r="L23" s="40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" customFormat="1" ht="18" customHeight="1" x14ac:dyDescent="0.2">
      <c r="A24" s="19"/>
      <c r="B24" s="20"/>
      <c r="C24" s="19"/>
      <c r="D24" s="19"/>
      <c r="E24" s="16"/>
      <c r="F24" s="19"/>
      <c r="G24" s="19"/>
      <c r="H24" s="19"/>
      <c r="I24" s="17" t="s">
        <v>14</v>
      </c>
      <c r="J24" s="16" t="s">
        <v>0</v>
      </c>
      <c r="K24" s="19"/>
      <c r="L24" s="40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" customFormat="1" ht="6.9" customHeight="1" x14ac:dyDescent="0.2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40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" customFormat="1" ht="12" customHeight="1" x14ac:dyDescent="0.2">
      <c r="A26" s="19"/>
      <c r="B26" s="20"/>
      <c r="C26" s="19"/>
      <c r="D26" s="17" t="s">
        <v>19</v>
      </c>
      <c r="E26" s="19"/>
      <c r="F26" s="19"/>
      <c r="G26" s="19"/>
      <c r="H26" s="19"/>
      <c r="I26" s="19"/>
      <c r="J26" s="19"/>
      <c r="K26" s="19"/>
      <c r="L26" s="40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3" customFormat="1" ht="16.5" customHeight="1" x14ac:dyDescent="0.2">
      <c r="A27" s="41"/>
      <c r="B27" s="42"/>
      <c r="C27" s="41"/>
      <c r="D27" s="41"/>
      <c r="E27" s="146" t="s">
        <v>0</v>
      </c>
      <c r="F27" s="146"/>
      <c r="G27" s="146"/>
      <c r="H27" s="146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" customHeight="1" x14ac:dyDescent="0.2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40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" customFormat="1" ht="6.9" customHeight="1" x14ac:dyDescent="0.2">
      <c r="A29" s="19"/>
      <c r="B29" s="20"/>
      <c r="C29" s="19"/>
      <c r="D29" s="35"/>
      <c r="E29" s="35"/>
      <c r="F29" s="35"/>
      <c r="G29" s="35"/>
      <c r="H29" s="35"/>
      <c r="I29" s="35"/>
      <c r="J29" s="35"/>
      <c r="K29" s="35"/>
      <c r="L29" s="40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" customFormat="1" ht="25.35" customHeight="1" x14ac:dyDescent="0.2">
      <c r="A30" s="19"/>
      <c r="B30" s="20"/>
      <c r="C30" s="19"/>
      <c r="D30" s="44" t="s">
        <v>20</v>
      </c>
      <c r="E30" s="19"/>
      <c r="F30" s="19"/>
      <c r="G30" s="19"/>
      <c r="H30" s="19"/>
      <c r="I30" s="19"/>
      <c r="J30" s="37">
        <f>ROUND(J83, 2)</f>
        <v>0</v>
      </c>
      <c r="K30" s="19"/>
      <c r="L30" s="40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" customFormat="1" ht="6.9" customHeight="1" x14ac:dyDescent="0.2">
      <c r="A31" s="19"/>
      <c r="B31" s="20"/>
      <c r="C31" s="19"/>
      <c r="D31" s="35"/>
      <c r="E31" s="35"/>
      <c r="F31" s="35"/>
      <c r="G31" s="35"/>
      <c r="H31" s="35"/>
      <c r="I31" s="35"/>
      <c r="J31" s="35"/>
      <c r="K31" s="35"/>
      <c r="L31" s="40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" customFormat="1" ht="14.4" customHeight="1" x14ac:dyDescent="0.2">
      <c r="A32" s="19"/>
      <c r="B32" s="20"/>
      <c r="C32" s="19"/>
      <c r="D32" s="19"/>
      <c r="E32" s="19"/>
      <c r="F32" s="21" t="s">
        <v>22</v>
      </c>
      <c r="G32" s="19"/>
      <c r="H32" s="19"/>
      <c r="I32" s="21" t="s">
        <v>21</v>
      </c>
      <c r="J32" s="21" t="s">
        <v>23</v>
      </c>
      <c r="K32" s="19"/>
      <c r="L32" s="40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" customHeight="1" x14ac:dyDescent="0.2">
      <c r="A33" s="19"/>
      <c r="B33" s="20"/>
      <c r="C33" s="19"/>
      <c r="D33" s="45" t="s">
        <v>24</v>
      </c>
      <c r="E33" s="17" t="s">
        <v>25</v>
      </c>
      <c r="F33" s="46">
        <f>ROUND((SUM(BE83:BE165)),  2)</f>
        <v>0</v>
      </c>
      <c r="G33" s="19"/>
      <c r="H33" s="19"/>
      <c r="I33" s="47">
        <v>0.21</v>
      </c>
      <c r="J33" s="46">
        <f>ROUND(((SUM(BE83:BE165))*I33),  2)</f>
        <v>0</v>
      </c>
      <c r="K33" s="19"/>
      <c r="L33" s="40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" customHeight="1" x14ac:dyDescent="0.2">
      <c r="A34" s="19"/>
      <c r="B34" s="20"/>
      <c r="C34" s="19"/>
      <c r="D34" s="19"/>
      <c r="E34" s="17" t="s">
        <v>26</v>
      </c>
      <c r="F34" s="46">
        <f>ROUND((SUM(BF83:BF165)),  2)</f>
        <v>0</v>
      </c>
      <c r="G34" s="19"/>
      <c r="H34" s="19"/>
      <c r="I34" s="47">
        <v>0.15</v>
      </c>
      <c r="J34" s="46">
        <f>ROUND(((SUM(BF83:BF165))*I34),  2)</f>
        <v>0</v>
      </c>
      <c r="K34" s="19"/>
      <c r="L34" s="40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" hidden="1" customHeight="1" x14ac:dyDescent="0.2">
      <c r="A35" s="19"/>
      <c r="B35" s="20"/>
      <c r="C35" s="19"/>
      <c r="D35" s="19"/>
      <c r="E35" s="17" t="s">
        <v>27</v>
      </c>
      <c r="F35" s="46">
        <f>ROUND((SUM(BG83:BG165)),  2)</f>
        <v>0</v>
      </c>
      <c r="G35" s="19"/>
      <c r="H35" s="19"/>
      <c r="I35" s="47">
        <v>0.21</v>
      </c>
      <c r="J35" s="46">
        <f>0</f>
        <v>0</v>
      </c>
      <c r="K35" s="19"/>
      <c r="L35" s="40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" hidden="1" customHeight="1" x14ac:dyDescent="0.2">
      <c r="A36" s="19"/>
      <c r="B36" s="20"/>
      <c r="C36" s="19"/>
      <c r="D36" s="19"/>
      <c r="E36" s="17" t="s">
        <v>28</v>
      </c>
      <c r="F36" s="46">
        <f>ROUND((SUM(BH83:BH165)),  2)</f>
        <v>0</v>
      </c>
      <c r="G36" s="19"/>
      <c r="H36" s="19"/>
      <c r="I36" s="47">
        <v>0.15</v>
      </c>
      <c r="J36" s="46">
        <f>0</f>
        <v>0</v>
      </c>
      <c r="K36" s="19"/>
      <c r="L36" s="40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" hidden="1" customHeight="1" x14ac:dyDescent="0.2">
      <c r="A37" s="19"/>
      <c r="B37" s="20"/>
      <c r="C37" s="19"/>
      <c r="D37" s="19"/>
      <c r="E37" s="17" t="s">
        <v>29</v>
      </c>
      <c r="F37" s="46">
        <f>ROUND((SUM(BI83:BI165)),  2)</f>
        <v>0</v>
      </c>
      <c r="G37" s="19"/>
      <c r="H37" s="19"/>
      <c r="I37" s="47">
        <v>0</v>
      </c>
      <c r="J37" s="46">
        <f>0</f>
        <v>0</v>
      </c>
      <c r="K37" s="19"/>
      <c r="L37" s="40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" customHeight="1" x14ac:dyDescent="0.2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40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0"/>
      <c r="C39" s="48"/>
      <c r="D39" s="49" t="s">
        <v>30</v>
      </c>
      <c r="E39" s="30"/>
      <c r="F39" s="30"/>
      <c r="G39" s="50" t="s">
        <v>31</v>
      </c>
      <c r="H39" s="51" t="s">
        <v>32</v>
      </c>
      <c r="I39" s="30"/>
      <c r="J39" s="52">
        <f>SUM(J30:J37)</f>
        <v>0</v>
      </c>
      <c r="K39" s="53"/>
      <c r="L39" s="40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" customHeight="1" x14ac:dyDescent="0.2">
      <c r="A40" s="19"/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4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4" spans="1:31" s="2" customFormat="1" ht="6.9" customHeight="1" x14ac:dyDescent="0.2">
      <c r="A44" s="19"/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40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</row>
    <row r="45" spans="1:31" s="2" customFormat="1" ht="24.9" customHeight="1" x14ac:dyDescent="0.2">
      <c r="A45" s="19"/>
      <c r="B45" s="20"/>
      <c r="C45" s="15" t="s">
        <v>45</v>
      </c>
      <c r="D45" s="19"/>
      <c r="E45" s="19"/>
      <c r="F45" s="19"/>
      <c r="G45" s="19"/>
      <c r="H45" s="19"/>
      <c r="I45" s="19"/>
      <c r="J45" s="19"/>
      <c r="K45" s="19"/>
      <c r="L45" s="40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</row>
    <row r="46" spans="1:31" s="2" customFormat="1" ht="6.9" customHeight="1" x14ac:dyDescent="0.2">
      <c r="A46" s="19"/>
      <c r="B46" s="20"/>
      <c r="C46" s="19"/>
      <c r="D46" s="19"/>
      <c r="E46" s="19"/>
      <c r="F46" s="19"/>
      <c r="G46" s="19"/>
      <c r="H46" s="19"/>
      <c r="I46" s="19"/>
      <c r="J46" s="19"/>
      <c r="K46" s="19"/>
      <c r="L46" s="40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</row>
    <row r="47" spans="1:31" s="2" customFormat="1" ht="12" customHeight="1" x14ac:dyDescent="0.2">
      <c r="A47" s="19"/>
      <c r="B47" s="20"/>
      <c r="C47" s="17" t="s">
        <v>4</v>
      </c>
      <c r="D47" s="19"/>
      <c r="E47" s="19"/>
      <c r="F47" s="19"/>
      <c r="G47" s="19"/>
      <c r="H47" s="19"/>
      <c r="I47" s="19"/>
      <c r="J47" s="19"/>
      <c r="K47" s="19"/>
      <c r="L47" s="40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</row>
    <row r="48" spans="1:31" s="2" customFormat="1" ht="16.5" customHeight="1" x14ac:dyDescent="0.2">
      <c r="A48" s="19"/>
      <c r="B48" s="20"/>
      <c r="C48" s="19"/>
      <c r="D48" s="19"/>
      <c r="E48" s="141" t="str">
        <f>E7</f>
        <v>REGIONÁLNÍ CENTRUM PRO NAKLÁDÁNÍ S ODPADY – KOMPOSTÁRNA</v>
      </c>
      <c r="F48" s="142"/>
      <c r="G48" s="142"/>
      <c r="H48" s="142"/>
      <c r="I48" s="19"/>
      <c r="J48" s="19"/>
      <c r="K48" s="19"/>
      <c r="L48" s="40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</row>
    <row r="49" spans="1:47" s="2" customFormat="1" ht="12" customHeight="1" x14ac:dyDescent="0.2">
      <c r="A49" s="19"/>
      <c r="B49" s="20"/>
      <c r="C49" s="17" t="s">
        <v>44</v>
      </c>
      <c r="D49" s="19"/>
      <c r="E49" s="19"/>
      <c r="F49" s="19"/>
      <c r="G49" s="19"/>
      <c r="H49" s="19"/>
      <c r="I49" s="19"/>
      <c r="J49" s="19"/>
      <c r="K49" s="19"/>
      <c r="L49" s="40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</row>
    <row r="50" spans="1:47" s="2" customFormat="1" ht="16.5" customHeight="1" x14ac:dyDescent="0.2">
      <c r="A50" s="19"/>
      <c r="B50" s="20"/>
      <c r="C50" s="19"/>
      <c r="D50" s="19"/>
      <c r="E50" s="139" t="str">
        <f>E9</f>
        <v>08 - Venkovní oplocení</v>
      </c>
      <c r="F50" s="140"/>
      <c r="G50" s="140"/>
      <c r="H50" s="140"/>
      <c r="I50" s="19"/>
      <c r="J50" s="19"/>
      <c r="K50" s="19"/>
      <c r="L50" s="40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</row>
    <row r="51" spans="1:47" s="2" customFormat="1" ht="6.9" customHeight="1" x14ac:dyDescent="0.2">
      <c r="A51" s="19"/>
      <c r="B51" s="20"/>
      <c r="C51" s="19"/>
      <c r="D51" s="19"/>
      <c r="E51" s="19"/>
      <c r="F51" s="19"/>
      <c r="G51" s="19"/>
      <c r="H51" s="19"/>
      <c r="I51" s="19"/>
      <c r="J51" s="19"/>
      <c r="K51" s="19"/>
      <c r="L51" s="40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</row>
    <row r="52" spans="1:47" s="2" customFormat="1" ht="12" customHeight="1" x14ac:dyDescent="0.2">
      <c r="A52" s="19"/>
      <c r="B52" s="20"/>
      <c r="C52" s="17" t="s">
        <v>8</v>
      </c>
      <c r="D52" s="19"/>
      <c r="E52" s="19"/>
      <c r="F52" s="16" t="str">
        <f>F12</f>
        <v xml:space="preserve"> </v>
      </c>
      <c r="G52" s="19"/>
      <c r="H52" s="19"/>
      <c r="I52" s="17" t="s">
        <v>10</v>
      </c>
      <c r="J52" s="26" t="str">
        <f>IF(J12="","",J12)</f>
        <v/>
      </c>
      <c r="K52" s="19"/>
      <c r="L52" s="40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</row>
    <row r="53" spans="1:47" s="2" customFormat="1" ht="6.9" customHeight="1" x14ac:dyDescent="0.2">
      <c r="A53" s="19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4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</row>
    <row r="54" spans="1:47" s="2" customFormat="1" ht="15.15" customHeight="1" x14ac:dyDescent="0.2">
      <c r="A54" s="19"/>
      <c r="B54" s="20"/>
      <c r="C54" s="17" t="s">
        <v>11</v>
      </c>
      <c r="D54" s="19"/>
      <c r="E54" s="19"/>
      <c r="F54" s="16" t="str">
        <f>E15</f>
        <v>Město Česká Třebová</v>
      </c>
      <c r="G54" s="19"/>
      <c r="H54" s="19"/>
      <c r="I54" s="17" t="s">
        <v>16</v>
      </c>
      <c r="J54" s="18">
        <f>E21</f>
        <v>0</v>
      </c>
      <c r="K54" s="19"/>
      <c r="L54" s="4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</row>
    <row r="55" spans="1:47" s="2" customFormat="1" ht="15.15" customHeight="1" x14ac:dyDescent="0.2">
      <c r="A55" s="19"/>
      <c r="B55" s="20"/>
      <c r="C55" s="17" t="s">
        <v>15</v>
      </c>
      <c r="D55" s="19"/>
      <c r="E55" s="19"/>
      <c r="F55" s="16" t="str">
        <f>IF(E18="","",E18)</f>
        <v/>
      </c>
      <c r="G55" s="19"/>
      <c r="H55" s="19"/>
      <c r="I55" s="17" t="s">
        <v>18</v>
      </c>
      <c r="J55" s="18">
        <f>E24</f>
        <v>0</v>
      </c>
      <c r="K55" s="19"/>
      <c r="L55" s="40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</row>
    <row r="56" spans="1:47" s="2" customFormat="1" ht="10.35" customHeight="1" x14ac:dyDescent="0.2">
      <c r="A56" s="19"/>
      <c r="B56" s="20"/>
      <c r="C56" s="19"/>
      <c r="D56" s="19"/>
      <c r="E56" s="19"/>
      <c r="F56" s="19"/>
      <c r="G56" s="19"/>
      <c r="H56" s="19"/>
      <c r="I56" s="19"/>
      <c r="J56" s="19"/>
      <c r="K56" s="19"/>
      <c r="L56" s="40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</row>
    <row r="57" spans="1:47" s="2" customFormat="1" ht="29.25" customHeight="1" x14ac:dyDescent="0.2">
      <c r="A57" s="19"/>
      <c r="B57" s="20"/>
      <c r="C57" s="54" t="s">
        <v>46</v>
      </c>
      <c r="D57" s="48"/>
      <c r="E57" s="48"/>
      <c r="F57" s="48"/>
      <c r="G57" s="48"/>
      <c r="H57" s="48"/>
      <c r="I57" s="48"/>
      <c r="J57" s="55" t="s">
        <v>47</v>
      </c>
      <c r="K57" s="48"/>
      <c r="L57" s="40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</row>
    <row r="58" spans="1:47" s="2" customFormat="1" ht="10.35" customHeight="1" x14ac:dyDescent="0.2">
      <c r="A58" s="19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40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</row>
    <row r="59" spans="1:47" s="2" customFormat="1" ht="22.95" customHeight="1" x14ac:dyDescent="0.2">
      <c r="A59" s="19"/>
      <c r="B59" s="20"/>
      <c r="C59" s="56" t="s">
        <v>36</v>
      </c>
      <c r="D59" s="19"/>
      <c r="E59" s="19"/>
      <c r="F59" s="19"/>
      <c r="G59" s="19"/>
      <c r="H59" s="19"/>
      <c r="I59" s="19"/>
      <c r="J59" s="37">
        <f>J83</f>
        <v>0</v>
      </c>
      <c r="K59" s="19"/>
      <c r="L59" s="40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U59" s="11" t="s">
        <v>48</v>
      </c>
    </row>
    <row r="60" spans="1:47" s="4" customFormat="1" ht="24.9" customHeight="1" x14ac:dyDescent="0.2">
      <c r="B60" s="57"/>
      <c r="D60" s="58" t="s">
        <v>74</v>
      </c>
      <c r="E60" s="59"/>
      <c r="F60" s="59"/>
      <c r="G60" s="59"/>
      <c r="H60" s="59"/>
      <c r="I60" s="59"/>
      <c r="J60" s="60">
        <f>J84</f>
        <v>0</v>
      </c>
      <c r="L60" s="57"/>
    </row>
    <row r="61" spans="1:47" s="5" customFormat="1" ht="19.95" customHeight="1" x14ac:dyDescent="0.2">
      <c r="B61" s="61"/>
      <c r="D61" s="62" t="s">
        <v>87</v>
      </c>
      <c r="E61" s="63"/>
      <c r="F61" s="63"/>
      <c r="G61" s="63"/>
      <c r="H61" s="63"/>
      <c r="I61" s="63"/>
      <c r="J61" s="64">
        <f>J85</f>
        <v>0</v>
      </c>
      <c r="L61" s="61"/>
    </row>
    <row r="62" spans="1:47" s="5" customFormat="1" ht="19.95" customHeight="1" x14ac:dyDescent="0.2">
      <c r="B62" s="61"/>
      <c r="D62" s="62" t="s">
        <v>88</v>
      </c>
      <c r="E62" s="63"/>
      <c r="F62" s="63"/>
      <c r="G62" s="63"/>
      <c r="H62" s="63"/>
      <c r="I62" s="63"/>
      <c r="J62" s="64">
        <f>J117</f>
        <v>0</v>
      </c>
      <c r="L62" s="61"/>
    </row>
    <row r="63" spans="1:47" s="5" customFormat="1" ht="19.95" customHeight="1" x14ac:dyDescent="0.2">
      <c r="B63" s="61"/>
      <c r="D63" s="62" t="s">
        <v>75</v>
      </c>
      <c r="E63" s="63"/>
      <c r="F63" s="63"/>
      <c r="G63" s="63"/>
      <c r="H63" s="63"/>
      <c r="I63" s="63"/>
      <c r="J63" s="64">
        <f>J159</f>
        <v>0</v>
      </c>
      <c r="L63" s="61"/>
    </row>
    <row r="64" spans="1:47" s="2" customFormat="1" ht="21.75" customHeight="1" x14ac:dyDescent="0.2">
      <c r="A64" s="19"/>
      <c r="B64" s="20"/>
      <c r="C64" s="19"/>
      <c r="D64" s="19"/>
      <c r="E64" s="19"/>
      <c r="F64" s="19"/>
      <c r="G64" s="19"/>
      <c r="H64" s="19"/>
      <c r="I64" s="19"/>
      <c r="J64" s="19"/>
      <c r="K64" s="19"/>
      <c r="L64" s="40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</row>
    <row r="65" spans="1:31" s="2" customFormat="1" ht="6.9" customHeight="1" x14ac:dyDescent="0.2">
      <c r="A65" s="19"/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40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9" spans="1:31" s="2" customFormat="1" ht="6.9" customHeight="1" x14ac:dyDescent="0.2">
      <c r="A69" s="19"/>
      <c r="B69" s="24"/>
      <c r="C69" s="25"/>
      <c r="D69" s="25"/>
      <c r="E69" s="25"/>
      <c r="F69" s="25"/>
      <c r="G69" s="25"/>
      <c r="H69" s="25"/>
      <c r="I69" s="25"/>
      <c r="J69" s="25"/>
      <c r="K69" s="25"/>
      <c r="L69" s="40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</row>
    <row r="70" spans="1:31" s="2" customFormat="1" ht="24.9" customHeight="1" x14ac:dyDescent="0.2">
      <c r="A70" s="19"/>
      <c r="B70" s="20"/>
      <c r="C70" s="15" t="s">
        <v>49</v>
      </c>
      <c r="D70" s="19"/>
      <c r="E70" s="19"/>
      <c r="F70" s="19"/>
      <c r="G70" s="19"/>
      <c r="H70" s="19"/>
      <c r="I70" s="19"/>
      <c r="J70" s="19"/>
      <c r="K70" s="19"/>
      <c r="L70" s="40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</row>
    <row r="71" spans="1:31" s="2" customFormat="1" ht="6.9" customHeight="1" x14ac:dyDescent="0.2">
      <c r="A71" s="19"/>
      <c r="B71" s="20"/>
      <c r="C71" s="19"/>
      <c r="D71" s="19"/>
      <c r="E71" s="19"/>
      <c r="F71" s="19"/>
      <c r="G71" s="19"/>
      <c r="H71" s="19"/>
      <c r="I71" s="19"/>
      <c r="J71" s="19"/>
      <c r="K71" s="19"/>
      <c r="L71" s="40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</row>
    <row r="72" spans="1:31" s="2" customFormat="1" ht="12" customHeight="1" x14ac:dyDescent="0.2">
      <c r="A72" s="19"/>
      <c r="B72" s="20"/>
      <c r="C72" s="17" t="s">
        <v>4</v>
      </c>
      <c r="D72" s="19"/>
      <c r="E72" s="19"/>
      <c r="F72" s="19"/>
      <c r="G72" s="19"/>
      <c r="H72" s="19"/>
      <c r="I72" s="19"/>
      <c r="J72" s="19"/>
      <c r="K72" s="19"/>
      <c r="L72" s="40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</row>
    <row r="73" spans="1:31" s="2" customFormat="1" ht="16.5" customHeight="1" x14ac:dyDescent="0.2">
      <c r="A73" s="19"/>
      <c r="B73" s="20"/>
      <c r="C73" s="19"/>
      <c r="D73" s="19"/>
      <c r="E73" s="141" t="str">
        <f>E7</f>
        <v>REGIONÁLNÍ CENTRUM PRO NAKLÁDÁNÍ S ODPADY – KOMPOSTÁRNA</v>
      </c>
      <c r="F73" s="142"/>
      <c r="G73" s="142"/>
      <c r="H73" s="142"/>
      <c r="I73" s="19"/>
      <c r="J73" s="19"/>
      <c r="K73" s="19"/>
      <c r="L73" s="40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</row>
    <row r="74" spans="1:31" s="2" customFormat="1" ht="12" customHeight="1" x14ac:dyDescent="0.2">
      <c r="A74" s="19"/>
      <c r="B74" s="20"/>
      <c r="C74" s="17" t="s">
        <v>44</v>
      </c>
      <c r="D74" s="19"/>
      <c r="E74" s="19"/>
      <c r="F74" s="19"/>
      <c r="G74" s="19"/>
      <c r="H74" s="19"/>
      <c r="I74" s="19"/>
      <c r="J74" s="19"/>
      <c r="K74" s="19"/>
      <c r="L74" s="40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</row>
    <row r="75" spans="1:31" s="2" customFormat="1" ht="16.5" customHeight="1" x14ac:dyDescent="0.2">
      <c r="A75" s="19"/>
      <c r="B75" s="20"/>
      <c r="C75" s="19"/>
      <c r="D75" s="19"/>
      <c r="E75" s="139" t="str">
        <f>E9</f>
        <v>08 - Venkovní oplocení</v>
      </c>
      <c r="F75" s="140"/>
      <c r="G75" s="140"/>
      <c r="H75" s="140"/>
      <c r="I75" s="19"/>
      <c r="J75" s="19"/>
      <c r="K75" s="19"/>
      <c r="L75" s="40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</row>
    <row r="76" spans="1:31" s="2" customFormat="1" ht="6.9" customHeight="1" x14ac:dyDescent="0.2">
      <c r="A76" s="19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40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12" customHeight="1" x14ac:dyDescent="0.2">
      <c r="A77" s="19"/>
      <c r="B77" s="20"/>
      <c r="C77" s="17" t="s">
        <v>8</v>
      </c>
      <c r="D77" s="19"/>
      <c r="E77" s="19"/>
      <c r="F77" s="16" t="str">
        <f>F12</f>
        <v xml:space="preserve"> </v>
      </c>
      <c r="G77" s="19"/>
      <c r="H77" s="19"/>
      <c r="I77" s="17" t="s">
        <v>10</v>
      </c>
      <c r="J77" s="26" t="str">
        <f>IF(J12="","",J12)</f>
        <v/>
      </c>
      <c r="K77" s="19"/>
      <c r="L77" s="40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78" spans="1:31" s="2" customFormat="1" ht="6.9" customHeight="1" x14ac:dyDescent="0.2">
      <c r="A78" s="19"/>
      <c r="B78" s="20"/>
      <c r="C78" s="19"/>
      <c r="D78" s="19"/>
      <c r="E78" s="19"/>
      <c r="F78" s="19"/>
      <c r="G78" s="19"/>
      <c r="H78" s="19"/>
      <c r="I78" s="19"/>
      <c r="J78" s="19"/>
      <c r="K78" s="19"/>
      <c r="L78" s="40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</row>
    <row r="79" spans="1:31" s="2" customFormat="1" ht="15.15" customHeight="1" x14ac:dyDescent="0.2">
      <c r="A79" s="19"/>
      <c r="B79" s="20"/>
      <c r="C79" s="17" t="s">
        <v>11</v>
      </c>
      <c r="D79" s="19"/>
      <c r="E79" s="19"/>
      <c r="F79" s="16" t="str">
        <f>E15</f>
        <v>Město Česká Třebová</v>
      </c>
      <c r="G79" s="19"/>
      <c r="H79" s="19"/>
      <c r="I79" s="17" t="s">
        <v>16</v>
      </c>
      <c r="J79" s="18">
        <f>E21</f>
        <v>0</v>
      </c>
      <c r="K79" s="19"/>
      <c r="L79" s="40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</row>
    <row r="80" spans="1:31" s="2" customFormat="1" ht="15.15" customHeight="1" x14ac:dyDescent="0.2">
      <c r="A80" s="19"/>
      <c r="B80" s="20"/>
      <c r="C80" s="17" t="s">
        <v>15</v>
      </c>
      <c r="D80" s="19"/>
      <c r="E80" s="19"/>
      <c r="F80" s="16" t="str">
        <f>IF(E18="","",E18)</f>
        <v/>
      </c>
      <c r="G80" s="19"/>
      <c r="H80" s="19"/>
      <c r="I80" s="17" t="s">
        <v>18</v>
      </c>
      <c r="J80" s="18">
        <f>E24</f>
        <v>0</v>
      </c>
      <c r="K80" s="19"/>
      <c r="L80" s="40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</row>
    <row r="81" spans="1:65" s="2" customFormat="1" ht="10.35" customHeight="1" x14ac:dyDescent="0.2">
      <c r="A81" s="19"/>
      <c r="B81" s="20"/>
      <c r="C81" s="19"/>
      <c r="D81" s="19"/>
      <c r="E81" s="19"/>
      <c r="F81" s="19"/>
      <c r="G81" s="19"/>
      <c r="H81" s="19"/>
      <c r="I81" s="19"/>
      <c r="J81" s="19"/>
      <c r="K81" s="19"/>
      <c r="L81" s="40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65" s="6" customFormat="1" ht="29.25" customHeight="1" x14ac:dyDescent="0.2">
      <c r="A82" s="65"/>
      <c r="B82" s="66"/>
      <c r="C82" s="67" t="s">
        <v>50</v>
      </c>
      <c r="D82" s="68" t="s">
        <v>35</v>
      </c>
      <c r="E82" s="68" t="s">
        <v>33</v>
      </c>
      <c r="F82" s="68" t="s">
        <v>34</v>
      </c>
      <c r="G82" s="68" t="s">
        <v>51</v>
      </c>
      <c r="H82" s="68" t="s">
        <v>52</v>
      </c>
      <c r="I82" s="68" t="s">
        <v>53</v>
      </c>
      <c r="J82" s="68" t="s">
        <v>47</v>
      </c>
      <c r="K82" s="69" t="s">
        <v>54</v>
      </c>
      <c r="L82" s="70"/>
      <c r="M82" s="31" t="s">
        <v>0</v>
      </c>
      <c r="N82" s="32" t="s">
        <v>24</v>
      </c>
      <c r="O82" s="32" t="s">
        <v>55</v>
      </c>
      <c r="P82" s="32" t="s">
        <v>56</v>
      </c>
      <c r="Q82" s="32" t="s">
        <v>57</v>
      </c>
      <c r="R82" s="32" t="s">
        <v>58</v>
      </c>
      <c r="S82" s="32" t="s">
        <v>59</v>
      </c>
      <c r="T82" s="33" t="s">
        <v>60</v>
      </c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</row>
    <row r="83" spans="1:65" s="2" customFormat="1" ht="22.95" customHeight="1" x14ac:dyDescent="0.3">
      <c r="A83" s="19"/>
      <c r="B83" s="20"/>
      <c r="C83" s="36" t="s">
        <v>61</v>
      </c>
      <c r="D83" s="19"/>
      <c r="E83" s="19"/>
      <c r="F83" s="19"/>
      <c r="G83" s="19"/>
      <c r="H83" s="19"/>
      <c r="I83" s="19"/>
      <c r="J83" s="71">
        <f>BK83</f>
        <v>0</v>
      </c>
      <c r="K83" s="19"/>
      <c r="L83" s="20"/>
      <c r="M83" s="34"/>
      <c r="N83" s="27"/>
      <c r="O83" s="35"/>
      <c r="P83" s="72">
        <f>P84</f>
        <v>297.22353599999997</v>
      </c>
      <c r="Q83" s="35"/>
      <c r="R83" s="72">
        <f>R84</f>
        <v>23.832319999999999</v>
      </c>
      <c r="S83" s="35"/>
      <c r="T83" s="73">
        <f>T84</f>
        <v>0</v>
      </c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T83" s="11" t="s">
        <v>37</v>
      </c>
      <c r="AU83" s="11" t="s">
        <v>48</v>
      </c>
      <c r="BK83" s="74">
        <f>BK84</f>
        <v>0</v>
      </c>
    </row>
    <row r="84" spans="1:65" s="7" customFormat="1" ht="25.95" customHeight="1" x14ac:dyDescent="0.25">
      <c r="B84" s="75"/>
      <c r="D84" s="76" t="s">
        <v>37</v>
      </c>
      <c r="E84" s="77" t="s">
        <v>76</v>
      </c>
      <c r="F84" s="77" t="s">
        <v>77</v>
      </c>
      <c r="J84" s="78">
        <f>BK84</f>
        <v>0</v>
      </c>
      <c r="L84" s="75"/>
      <c r="M84" s="79"/>
      <c r="N84" s="80"/>
      <c r="O84" s="80"/>
      <c r="P84" s="81">
        <f>P85+P117+P159</f>
        <v>297.22353599999997</v>
      </c>
      <c r="Q84" s="80"/>
      <c r="R84" s="81">
        <f>R85+R117+R159</f>
        <v>23.832319999999999</v>
      </c>
      <c r="S84" s="80"/>
      <c r="T84" s="82">
        <f>T85+T117+T159</f>
        <v>0</v>
      </c>
      <c r="AR84" s="76" t="s">
        <v>39</v>
      </c>
      <c r="AT84" s="83" t="s">
        <v>37</v>
      </c>
      <c r="AU84" s="83" t="s">
        <v>38</v>
      </c>
      <c r="AY84" s="76" t="s">
        <v>63</v>
      </c>
      <c r="BK84" s="84">
        <f>BK85+BK117+BK159</f>
        <v>0</v>
      </c>
    </row>
    <row r="85" spans="1:65" s="7" customFormat="1" ht="22.95" customHeight="1" x14ac:dyDescent="0.25">
      <c r="B85" s="75"/>
      <c r="D85" s="76" t="s">
        <v>37</v>
      </c>
      <c r="E85" s="85" t="s">
        <v>39</v>
      </c>
      <c r="F85" s="85" t="s">
        <v>89</v>
      </c>
      <c r="J85" s="86">
        <f>BK85</f>
        <v>0</v>
      </c>
      <c r="L85" s="75"/>
      <c r="M85" s="79"/>
      <c r="N85" s="80"/>
      <c r="O85" s="80"/>
      <c r="P85" s="81">
        <f>SUM(P86:P116)</f>
        <v>134.97043199999999</v>
      </c>
      <c r="Q85" s="80"/>
      <c r="R85" s="81">
        <f>SUM(R86:R116)</f>
        <v>0</v>
      </c>
      <c r="S85" s="80"/>
      <c r="T85" s="82">
        <f>SUM(T86:T116)</f>
        <v>0</v>
      </c>
      <c r="AR85" s="76" t="s">
        <v>39</v>
      </c>
      <c r="AT85" s="83" t="s">
        <v>37</v>
      </c>
      <c r="AU85" s="83" t="s">
        <v>39</v>
      </c>
      <c r="AY85" s="76" t="s">
        <v>63</v>
      </c>
      <c r="BK85" s="84">
        <f>SUM(BK86:BK116)</f>
        <v>0</v>
      </c>
    </row>
    <row r="86" spans="1:65" s="2" customFormat="1" ht="14.4" customHeight="1" x14ac:dyDescent="0.2">
      <c r="A86" s="19"/>
      <c r="B86" s="87"/>
      <c r="C86" s="88" t="s">
        <v>39</v>
      </c>
      <c r="D86" s="88" t="s">
        <v>64</v>
      </c>
      <c r="E86" s="89" t="s">
        <v>90</v>
      </c>
      <c r="F86" s="90" t="s">
        <v>91</v>
      </c>
      <c r="G86" s="91" t="s">
        <v>78</v>
      </c>
      <c r="H86" s="92">
        <v>100.8</v>
      </c>
      <c r="I86" s="93"/>
      <c r="J86" s="93">
        <f>ROUND(I86*H86,2)</f>
        <v>0</v>
      </c>
      <c r="K86" s="90" t="s">
        <v>65</v>
      </c>
      <c r="L86" s="20"/>
      <c r="M86" s="94" t="s">
        <v>0</v>
      </c>
      <c r="N86" s="95" t="s">
        <v>25</v>
      </c>
      <c r="O86" s="96">
        <v>0.48</v>
      </c>
      <c r="P86" s="96">
        <f>O86*H86</f>
        <v>48.384</v>
      </c>
      <c r="Q86" s="96">
        <v>0</v>
      </c>
      <c r="R86" s="96">
        <f>Q86*H86</f>
        <v>0</v>
      </c>
      <c r="S86" s="96">
        <v>0</v>
      </c>
      <c r="T86" s="97">
        <f>S86*H86</f>
        <v>0</v>
      </c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R86" s="98" t="s">
        <v>69</v>
      </c>
      <c r="AT86" s="98" t="s">
        <v>64</v>
      </c>
      <c r="AU86" s="98" t="s">
        <v>40</v>
      </c>
      <c r="AY86" s="11" t="s">
        <v>63</v>
      </c>
      <c r="BE86" s="99">
        <f>IF(N86="základní",J86,0)</f>
        <v>0</v>
      </c>
      <c r="BF86" s="99">
        <f>IF(N86="snížená",J86,0)</f>
        <v>0</v>
      </c>
      <c r="BG86" s="99">
        <f>IF(N86="zákl. přenesená",J86,0)</f>
        <v>0</v>
      </c>
      <c r="BH86" s="99">
        <f>IF(N86="sníž. přenesená",J86,0)</f>
        <v>0</v>
      </c>
      <c r="BI86" s="99">
        <f>IF(N86="nulová",J86,0)</f>
        <v>0</v>
      </c>
      <c r="BJ86" s="11" t="s">
        <v>39</v>
      </c>
      <c r="BK86" s="99">
        <f>ROUND(I86*H86,2)</f>
        <v>0</v>
      </c>
      <c r="BL86" s="11" t="s">
        <v>69</v>
      </c>
      <c r="BM86" s="98" t="s">
        <v>92</v>
      </c>
    </row>
    <row r="87" spans="1:65" s="2" customFormat="1" x14ac:dyDescent="0.2">
      <c r="A87" s="19"/>
      <c r="B87" s="20"/>
      <c r="C87" s="19"/>
      <c r="D87" s="100" t="s">
        <v>66</v>
      </c>
      <c r="E87" s="19"/>
      <c r="F87" s="101" t="s">
        <v>93</v>
      </c>
      <c r="G87" s="19"/>
      <c r="H87" s="19"/>
      <c r="I87" s="19"/>
      <c r="J87" s="19"/>
      <c r="K87" s="19"/>
      <c r="L87" s="20"/>
      <c r="M87" s="102"/>
      <c r="N87" s="103"/>
      <c r="O87" s="28"/>
      <c r="P87" s="28"/>
      <c r="Q87" s="28"/>
      <c r="R87" s="28"/>
      <c r="S87" s="28"/>
      <c r="T87" s="2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T87" s="11" t="s">
        <v>66</v>
      </c>
      <c r="AU87" s="11" t="s">
        <v>40</v>
      </c>
    </row>
    <row r="88" spans="1:65" s="2" customFormat="1" ht="48" x14ac:dyDescent="0.2">
      <c r="A88" s="19"/>
      <c r="B88" s="20"/>
      <c r="C88" s="19"/>
      <c r="D88" s="100" t="s">
        <v>80</v>
      </c>
      <c r="E88" s="19"/>
      <c r="F88" s="124" t="s">
        <v>94</v>
      </c>
      <c r="G88" s="19"/>
      <c r="H88" s="19"/>
      <c r="I88" s="19"/>
      <c r="J88" s="19"/>
      <c r="K88" s="19"/>
      <c r="L88" s="20"/>
      <c r="M88" s="102"/>
      <c r="N88" s="103"/>
      <c r="O88" s="28"/>
      <c r="P88" s="28"/>
      <c r="Q88" s="28"/>
      <c r="R88" s="28"/>
      <c r="S88" s="28"/>
      <c r="T88" s="2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T88" s="11" t="s">
        <v>80</v>
      </c>
      <c r="AU88" s="11" t="s">
        <v>40</v>
      </c>
    </row>
    <row r="89" spans="1:65" s="8" customFormat="1" x14ac:dyDescent="0.2">
      <c r="B89" s="104"/>
      <c r="D89" s="100" t="s">
        <v>67</v>
      </c>
      <c r="E89" s="105" t="s">
        <v>0</v>
      </c>
      <c r="F89" s="106" t="s">
        <v>95</v>
      </c>
      <c r="H89" s="105" t="s">
        <v>0</v>
      </c>
      <c r="L89" s="104"/>
      <c r="M89" s="107"/>
      <c r="N89" s="108"/>
      <c r="O89" s="108"/>
      <c r="P89" s="108"/>
      <c r="Q89" s="108"/>
      <c r="R89" s="108"/>
      <c r="S89" s="108"/>
      <c r="T89" s="109"/>
      <c r="AT89" s="105" t="s">
        <v>67</v>
      </c>
      <c r="AU89" s="105" t="s">
        <v>40</v>
      </c>
      <c r="AV89" s="8" t="s">
        <v>39</v>
      </c>
      <c r="AW89" s="8" t="s">
        <v>17</v>
      </c>
      <c r="AX89" s="8" t="s">
        <v>38</v>
      </c>
      <c r="AY89" s="105" t="s">
        <v>63</v>
      </c>
    </row>
    <row r="90" spans="1:65" s="8" customFormat="1" x14ac:dyDescent="0.2">
      <c r="B90" s="104"/>
      <c r="D90" s="100" t="s">
        <v>67</v>
      </c>
      <c r="E90" s="105" t="s">
        <v>0</v>
      </c>
      <c r="F90" s="106" t="s">
        <v>96</v>
      </c>
      <c r="H90" s="105" t="s">
        <v>0</v>
      </c>
      <c r="L90" s="104"/>
      <c r="M90" s="107"/>
      <c r="N90" s="108"/>
      <c r="O90" s="108"/>
      <c r="P90" s="108"/>
      <c r="Q90" s="108"/>
      <c r="R90" s="108"/>
      <c r="S90" s="108"/>
      <c r="T90" s="109"/>
      <c r="AT90" s="105" t="s">
        <v>67</v>
      </c>
      <c r="AU90" s="105" t="s">
        <v>40</v>
      </c>
      <c r="AV90" s="8" t="s">
        <v>39</v>
      </c>
      <c r="AW90" s="8" t="s">
        <v>17</v>
      </c>
      <c r="AX90" s="8" t="s">
        <v>38</v>
      </c>
      <c r="AY90" s="105" t="s">
        <v>63</v>
      </c>
    </row>
    <row r="91" spans="1:65" s="9" customFormat="1" x14ac:dyDescent="0.2">
      <c r="B91" s="110"/>
      <c r="D91" s="100" t="s">
        <v>67</v>
      </c>
      <c r="E91" s="111" t="s">
        <v>0</v>
      </c>
      <c r="F91" s="112" t="s">
        <v>97</v>
      </c>
      <c r="H91" s="113">
        <v>100.8</v>
      </c>
      <c r="L91" s="110"/>
      <c r="M91" s="114"/>
      <c r="N91" s="115"/>
      <c r="O91" s="115"/>
      <c r="P91" s="115"/>
      <c r="Q91" s="115"/>
      <c r="R91" s="115"/>
      <c r="S91" s="115"/>
      <c r="T91" s="116"/>
      <c r="AT91" s="111" t="s">
        <v>67</v>
      </c>
      <c r="AU91" s="111" t="s">
        <v>40</v>
      </c>
      <c r="AV91" s="9" t="s">
        <v>40</v>
      </c>
      <c r="AW91" s="9" t="s">
        <v>17</v>
      </c>
      <c r="AX91" s="9" t="s">
        <v>38</v>
      </c>
      <c r="AY91" s="111" t="s">
        <v>63</v>
      </c>
    </row>
    <row r="92" spans="1:65" s="10" customFormat="1" x14ac:dyDescent="0.2">
      <c r="B92" s="117"/>
      <c r="D92" s="100" t="s">
        <v>67</v>
      </c>
      <c r="E92" s="118" t="s">
        <v>0</v>
      </c>
      <c r="F92" s="119" t="s">
        <v>68</v>
      </c>
      <c r="H92" s="120">
        <v>100.8</v>
      </c>
      <c r="L92" s="117"/>
      <c r="M92" s="121"/>
      <c r="N92" s="122"/>
      <c r="O92" s="122"/>
      <c r="P92" s="122"/>
      <c r="Q92" s="122"/>
      <c r="R92" s="122"/>
      <c r="S92" s="122"/>
      <c r="T92" s="123"/>
      <c r="AT92" s="118" t="s">
        <v>67</v>
      </c>
      <c r="AU92" s="118" t="s">
        <v>40</v>
      </c>
      <c r="AV92" s="10" t="s">
        <v>69</v>
      </c>
      <c r="AW92" s="10" t="s">
        <v>17</v>
      </c>
      <c r="AX92" s="10" t="s">
        <v>39</v>
      </c>
      <c r="AY92" s="118" t="s">
        <v>63</v>
      </c>
    </row>
    <row r="93" spans="1:65" s="2" customFormat="1" ht="14.4" customHeight="1" x14ac:dyDescent="0.2">
      <c r="A93" s="19"/>
      <c r="B93" s="87"/>
      <c r="C93" s="88" t="s">
        <v>40</v>
      </c>
      <c r="D93" s="88" t="s">
        <v>64</v>
      </c>
      <c r="E93" s="89" t="s">
        <v>98</v>
      </c>
      <c r="F93" s="90" t="s">
        <v>99</v>
      </c>
      <c r="G93" s="91" t="s">
        <v>78</v>
      </c>
      <c r="H93" s="92">
        <v>126</v>
      </c>
      <c r="I93" s="93"/>
      <c r="J93" s="93">
        <f>ROUND(I93*H93,2)</f>
        <v>0</v>
      </c>
      <c r="K93" s="90" t="s">
        <v>65</v>
      </c>
      <c r="L93" s="20"/>
      <c r="M93" s="94" t="s">
        <v>0</v>
      </c>
      <c r="N93" s="95" t="s">
        <v>25</v>
      </c>
      <c r="O93" s="96">
        <v>0.67800000000000005</v>
      </c>
      <c r="P93" s="96">
        <f>O93*H93</f>
        <v>85.428000000000011</v>
      </c>
      <c r="Q93" s="96">
        <v>0</v>
      </c>
      <c r="R93" s="96">
        <f>Q93*H93</f>
        <v>0</v>
      </c>
      <c r="S93" s="96">
        <v>0</v>
      </c>
      <c r="T93" s="97">
        <f>S93*H93</f>
        <v>0</v>
      </c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R93" s="98" t="s">
        <v>69</v>
      </c>
      <c r="AT93" s="98" t="s">
        <v>64</v>
      </c>
      <c r="AU93" s="98" t="s">
        <v>40</v>
      </c>
      <c r="AY93" s="11" t="s">
        <v>63</v>
      </c>
      <c r="BE93" s="99">
        <f>IF(N93="základní",J93,0)</f>
        <v>0</v>
      </c>
      <c r="BF93" s="99">
        <f>IF(N93="snížená",J93,0)</f>
        <v>0</v>
      </c>
      <c r="BG93" s="99">
        <f>IF(N93="zákl. přenesená",J93,0)</f>
        <v>0</v>
      </c>
      <c r="BH93" s="99">
        <f>IF(N93="sníž. přenesená",J93,0)</f>
        <v>0</v>
      </c>
      <c r="BI93" s="99">
        <f>IF(N93="nulová",J93,0)</f>
        <v>0</v>
      </c>
      <c r="BJ93" s="11" t="s">
        <v>39</v>
      </c>
      <c r="BK93" s="99">
        <f>ROUND(I93*H93,2)</f>
        <v>0</v>
      </c>
      <c r="BL93" s="11" t="s">
        <v>69</v>
      </c>
      <c r="BM93" s="98" t="s">
        <v>100</v>
      </c>
    </row>
    <row r="94" spans="1:65" s="2" customFormat="1" x14ac:dyDescent="0.2">
      <c r="A94" s="19"/>
      <c r="B94" s="20"/>
      <c r="C94" s="19"/>
      <c r="D94" s="100" t="s">
        <v>66</v>
      </c>
      <c r="E94" s="19"/>
      <c r="F94" s="101" t="s">
        <v>101</v>
      </c>
      <c r="G94" s="19"/>
      <c r="H94" s="19"/>
      <c r="I94" s="19"/>
      <c r="J94" s="19"/>
      <c r="K94" s="19"/>
      <c r="L94" s="20"/>
      <c r="M94" s="102"/>
      <c r="N94" s="103"/>
      <c r="O94" s="28"/>
      <c r="P94" s="28"/>
      <c r="Q94" s="28"/>
      <c r="R94" s="28"/>
      <c r="S94" s="28"/>
      <c r="T94" s="2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T94" s="11" t="s">
        <v>66</v>
      </c>
      <c r="AU94" s="11" t="s">
        <v>40</v>
      </c>
    </row>
    <row r="95" spans="1:65" s="2" customFormat="1" ht="48" x14ac:dyDescent="0.2">
      <c r="A95" s="19"/>
      <c r="B95" s="20"/>
      <c r="C95" s="19"/>
      <c r="D95" s="100" t="s">
        <v>80</v>
      </c>
      <c r="E95" s="19"/>
      <c r="F95" s="124" t="s">
        <v>94</v>
      </c>
      <c r="G95" s="19"/>
      <c r="H95" s="19"/>
      <c r="I95" s="19"/>
      <c r="J95" s="19"/>
      <c r="K95" s="19"/>
      <c r="L95" s="20"/>
      <c r="M95" s="102"/>
      <c r="N95" s="103"/>
      <c r="O95" s="28"/>
      <c r="P95" s="28"/>
      <c r="Q95" s="28"/>
      <c r="R95" s="28"/>
      <c r="S95" s="28"/>
      <c r="T95" s="2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T95" s="11" t="s">
        <v>80</v>
      </c>
      <c r="AU95" s="11" t="s">
        <v>40</v>
      </c>
    </row>
    <row r="96" spans="1:65" s="8" customFormat="1" x14ac:dyDescent="0.2">
      <c r="B96" s="104"/>
      <c r="D96" s="100" t="s">
        <v>67</v>
      </c>
      <c r="E96" s="105" t="s">
        <v>0</v>
      </c>
      <c r="F96" s="106" t="s">
        <v>95</v>
      </c>
      <c r="H96" s="105" t="s">
        <v>0</v>
      </c>
      <c r="L96" s="104"/>
      <c r="M96" s="107"/>
      <c r="N96" s="108"/>
      <c r="O96" s="108"/>
      <c r="P96" s="108"/>
      <c r="Q96" s="108"/>
      <c r="R96" s="108"/>
      <c r="S96" s="108"/>
      <c r="T96" s="109"/>
      <c r="AT96" s="105" t="s">
        <v>67</v>
      </c>
      <c r="AU96" s="105" t="s">
        <v>40</v>
      </c>
      <c r="AV96" s="8" t="s">
        <v>39</v>
      </c>
      <c r="AW96" s="8" t="s">
        <v>17</v>
      </c>
      <c r="AX96" s="8" t="s">
        <v>38</v>
      </c>
      <c r="AY96" s="105" t="s">
        <v>63</v>
      </c>
    </row>
    <row r="97" spans="1:65" s="8" customFormat="1" x14ac:dyDescent="0.2">
      <c r="B97" s="104"/>
      <c r="D97" s="100" t="s">
        <v>67</v>
      </c>
      <c r="E97" s="105" t="s">
        <v>0</v>
      </c>
      <c r="F97" s="106" t="s">
        <v>102</v>
      </c>
      <c r="H97" s="105" t="s">
        <v>0</v>
      </c>
      <c r="L97" s="104"/>
      <c r="M97" s="107"/>
      <c r="N97" s="108"/>
      <c r="O97" s="108"/>
      <c r="P97" s="108"/>
      <c r="Q97" s="108"/>
      <c r="R97" s="108"/>
      <c r="S97" s="108"/>
      <c r="T97" s="109"/>
      <c r="AT97" s="105" t="s">
        <v>67</v>
      </c>
      <c r="AU97" s="105" t="s">
        <v>40</v>
      </c>
      <c r="AV97" s="8" t="s">
        <v>39</v>
      </c>
      <c r="AW97" s="8" t="s">
        <v>17</v>
      </c>
      <c r="AX97" s="8" t="s">
        <v>38</v>
      </c>
      <c r="AY97" s="105" t="s">
        <v>63</v>
      </c>
    </row>
    <row r="98" spans="1:65" s="9" customFormat="1" x14ac:dyDescent="0.2">
      <c r="B98" s="110"/>
      <c r="D98" s="100" t="s">
        <v>67</v>
      </c>
      <c r="E98" s="111" t="s">
        <v>0</v>
      </c>
      <c r="F98" s="112" t="s">
        <v>103</v>
      </c>
      <c r="H98" s="113">
        <v>126</v>
      </c>
      <c r="L98" s="110"/>
      <c r="M98" s="114"/>
      <c r="N98" s="115"/>
      <c r="O98" s="115"/>
      <c r="P98" s="115"/>
      <c r="Q98" s="115"/>
      <c r="R98" s="115"/>
      <c r="S98" s="115"/>
      <c r="T98" s="116"/>
      <c r="AT98" s="111" t="s">
        <v>67</v>
      </c>
      <c r="AU98" s="111" t="s">
        <v>40</v>
      </c>
      <c r="AV98" s="9" t="s">
        <v>40</v>
      </c>
      <c r="AW98" s="9" t="s">
        <v>17</v>
      </c>
      <c r="AX98" s="9" t="s">
        <v>38</v>
      </c>
      <c r="AY98" s="111" t="s">
        <v>63</v>
      </c>
    </row>
    <row r="99" spans="1:65" s="10" customFormat="1" x14ac:dyDescent="0.2">
      <c r="B99" s="117"/>
      <c r="D99" s="100" t="s">
        <v>67</v>
      </c>
      <c r="E99" s="118" t="s">
        <v>0</v>
      </c>
      <c r="F99" s="119" t="s">
        <v>68</v>
      </c>
      <c r="H99" s="120">
        <v>126</v>
      </c>
      <c r="L99" s="117"/>
      <c r="M99" s="121"/>
      <c r="N99" s="122"/>
      <c r="O99" s="122"/>
      <c r="P99" s="122"/>
      <c r="Q99" s="122"/>
      <c r="R99" s="122"/>
      <c r="S99" s="122"/>
      <c r="T99" s="123"/>
      <c r="AT99" s="118" t="s">
        <v>67</v>
      </c>
      <c r="AU99" s="118" t="s">
        <v>40</v>
      </c>
      <c r="AV99" s="10" t="s">
        <v>69</v>
      </c>
      <c r="AW99" s="10" t="s">
        <v>17</v>
      </c>
      <c r="AX99" s="10" t="s">
        <v>39</v>
      </c>
      <c r="AY99" s="118" t="s">
        <v>63</v>
      </c>
    </row>
    <row r="100" spans="1:65" s="2" customFormat="1" ht="14.4" customHeight="1" x14ac:dyDescent="0.2">
      <c r="A100" s="19"/>
      <c r="B100" s="87"/>
      <c r="C100" s="88" t="s">
        <v>70</v>
      </c>
      <c r="D100" s="88" t="s">
        <v>64</v>
      </c>
      <c r="E100" s="89" t="s">
        <v>104</v>
      </c>
      <c r="F100" s="90" t="s">
        <v>105</v>
      </c>
      <c r="G100" s="91" t="s">
        <v>82</v>
      </c>
      <c r="H100" s="92">
        <v>12.067</v>
      </c>
      <c r="I100" s="93"/>
      <c r="J100" s="93">
        <f>ROUND(I100*H100,2)</f>
        <v>0</v>
      </c>
      <c r="K100" s="90" t="s">
        <v>65</v>
      </c>
      <c r="L100" s="20"/>
      <c r="M100" s="94" t="s">
        <v>0</v>
      </c>
      <c r="N100" s="95" t="s">
        <v>25</v>
      </c>
      <c r="O100" s="96">
        <v>8.6999999999999994E-2</v>
      </c>
      <c r="P100" s="96">
        <f>O100*H100</f>
        <v>1.0498289999999999</v>
      </c>
      <c r="Q100" s="96">
        <v>0</v>
      </c>
      <c r="R100" s="96">
        <f>Q100*H100</f>
        <v>0</v>
      </c>
      <c r="S100" s="96">
        <v>0</v>
      </c>
      <c r="T100" s="97">
        <f>S100*H100</f>
        <v>0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R100" s="98" t="s">
        <v>69</v>
      </c>
      <c r="AT100" s="98" t="s">
        <v>64</v>
      </c>
      <c r="AU100" s="98" t="s">
        <v>40</v>
      </c>
      <c r="AY100" s="11" t="s">
        <v>63</v>
      </c>
      <c r="BE100" s="99">
        <f>IF(N100="základní",J100,0)</f>
        <v>0</v>
      </c>
      <c r="BF100" s="99">
        <f>IF(N100="snížená",J100,0)</f>
        <v>0</v>
      </c>
      <c r="BG100" s="99">
        <f>IF(N100="zákl. přenesená",J100,0)</f>
        <v>0</v>
      </c>
      <c r="BH100" s="99">
        <f>IF(N100="sníž. přenesená",J100,0)</f>
        <v>0</v>
      </c>
      <c r="BI100" s="99">
        <f>IF(N100="nulová",J100,0)</f>
        <v>0</v>
      </c>
      <c r="BJ100" s="11" t="s">
        <v>39</v>
      </c>
      <c r="BK100" s="99">
        <f>ROUND(I100*H100,2)</f>
        <v>0</v>
      </c>
      <c r="BL100" s="11" t="s">
        <v>69</v>
      </c>
      <c r="BM100" s="98" t="s">
        <v>106</v>
      </c>
    </row>
    <row r="101" spans="1:65" s="2" customFormat="1" ht="19.2" x14ac:dyDescent="0.2">
      <c r="A101" s="19"/>
      <c r="B101" s="20"/>
      <c r="C101" s="19"/>
      <c r="D101" s="100" t="s">
        <v>66</v>
      </c>
      <c r="E101" s="19"/>
      <c r="F101" s="101" t="s">
        <v>107</v>
      </c>
      <c r="G101" s="19"/>
      <c r="H101" s="19"/>
      <c r="I101" s="19"/>
      <c r="J101" s="19"/>
      <c r="K101" s="19"/>
      <c r="L101" s="20"/>
      <c r="M101" s="102"/>
      <c r="N101" s="103"/>
      <c r="O101" s="28"/>
      <c r="P101" s="28"/>
      <c r="Q101" s="28"/>
      <c r="R101" s="28"/>
      <c r="S101" s="28"/>
      <c r="T101" s="2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T101" s="11" t="s">
        <v>66</v>
      </c>
      <c r="AU101" s="11" t="s">
        <v>40</v>
      </c>
    </row>
    <row r="102" spans="1:65" s="2" customFormat="1" ht="57.6" x14ac:dyDescent="0.2">
      <c r="A102" s="19"/>
      <c r="B102" s="20"/>
      <c r="C102" s="19"/>
      <c r="D102" s="100" t="s">
        <v>80</v>
      </c>
      <c r="E102" s="19"/>
      <c r="F102" s="124" t="s">
        <v>108</v>
      </c>
      <c r="G102" s="19"/>
      <c r="H102" s="19"/>
      <c r="I102" s="19"/>
      <c r="J102" s="19"/>
      <c r="K102" s="19"/>
      <c r="L102" s="20"/>
      <c r="M102" s="102"/>
      <c r="N102" s="103"/>
      <c r="O102" s="28"/>
      <c r="P102" s="28"/>
      <c r="Q102" s="28"/>
      <c r="R102" s="28"/>
      <c r="S102" s="28"/>
      <c r="T102" s="2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T102" s="11" t="s">
        <v>80</v>
      </c>
      <c r="AU102" s="11" t="s">
        <v>40</v>
      </c>
    </row>
    <row r="103" spans="1:65" s="8" customFormat="1" x14ac:dyDescent="0.2">
      <c r="B103" s="104"/>
      <c r="D103" s="100" t="s">
        <v>67</v>
      </c>
      <c r="E103" s="105" t="s">
        <v>0</v>
      </c>
      <c r="F103" s="106" t="s">
        <v>109</v>
      </c>
      <c r="H103" s="105" t="s">
        <v>0</v>
      </c>
      <c r="L103" s="104"/>
      <c r="M103" s="107"/>
      <c r="N103" s="108"/>
      <c r="O103" s="108"/>
      <c r="P103" s="108"/>
      <c r="Q103" s="108"/>
      <c r="R103" s="108"/>
      <c r="S103" s="108"/>
      <c r="T103" s="109"/>
      <c r="AT103" s="105" t="s">
        <v>67</v>
      </c>
      <c r="AU103" s="105" t="s">
        <v>40</v>
      </c>
      <c r="AV103" s="8" t="s">
        <v>39</v>
      </c>
      <c r="AW103" s="8" t="s">
        <v>17</v>
      </c>
      <c r="AX103" s="8" t="s">
        <v>38</v>
      </c>
      <c r="AY103" s="105" t="s">
        <v>63</v>
      </c>
    </row>
    <row r="104" spans="1:65" s="9" customFormat="1" x14ac:dyDescent="0.2">
      <c r="B104" s="110"/>
      <c r="D104" s="100" t="s">
        <v>67</v>
      </c>
      <c r="E104" s="111" t="s">
        <v>0</v>
      </c>
      <c r="F104" s="112" t="s">
        <v>110</v>
      </c>
      <c r="H104" s="113">
        <v>12.067</v>
      </c>
      <c r="L104" s="110"/>
      <c r="M104" s="114"/>
      <c r="N104" s="115"/>
      <c r="O104" s="115"/>
      <c r="P104" s="115"/>
      <c r="Q104" s="115"/>
      <c r="R104" s="115"/>
      <c r="S104" s="115"/>
      <c r="T104" s="116"/>
      <c r="AT104" s="111" t="s">
        <v>67</v>
      </c>
      <c r="AU104" s="111" t="s">
        <v>40</v>
      </c>
      <c r="AV104" s="9" t="s">
        <v>40</v>
      </c>
      <c r="AW104" s="9" t="s">
        <v>17</v>
      </c>
      <c r="AX104" s="9" t="s">
        <v>38</v>
      </c>
      <c r="AY104" s="111" t="s">
        <v>63</v>
      </c>
    </row>
    <row r="105" spans="1:65" s="10" customFormat="1" x14ac:dyDescent="0.2">
      <c r="B105" s="117"/>
      <c r="D105" s="100" t="s">
        <v>67</v>
      </c>
      <c r="E105" s="118" t="s">
        <v>0</v>
      </c>
      <c r="F105" s="119" t="s">
        <v>68</v>
      </c>
      <c r="H105" s="120">
        <v>12.067</v>
      </c>
      <c r="L105" s="117"/>
      <c r="M105" s="121"/>
      <c r="N105" s="122"/>
      <c r="O105" s="122"/>
      <c r="P105" s="122"/>
      <c r="Q105" s="122"/>
      <c r="R105" s="122"/>
      <c r="S105" s="122"/>
      <c r="T105" s="123"/>
      <c r="AT105" s="118" t="s">
        <v>67</v>
      </c>
      <c r="AU105" s="118" t="s">
        <v>40</v>
      </c>
      <c r="AV105" s="10" t="s">
        <v>69</v>
      </c>
      <c r="AW105" s="10" t="s">
        <v>17</v>
      </c>
      <c r="AX105" s="10" t="s">
        <v>39</v>
      </c>
      <c r="AY105" s="118" t="s">
        <v>63</v>
      </c>
    </row>
    <row r="106" spans="1:65" s="2" customFormat="1" ht="14.4" customHeight="1" x14ac:dyDescent="0.2">
      <c r="A106" s="19"/>
      <c r="B106" s="87"/>
      <c r="C106" s="88" t="s">
        <v>69</v>
      </c>
      <c r="D106" s="88" t="s">
        <v>64</v>
      </c>
      <c r="E106" s="89" t="s">
        <v>111</v>
      </c>
      <c r="F106" s="90" t="s">
        <v>112</v>
      </c>
      <c r="G106" s="91" t="s">
        <v>82</v>
      </c>
      <c r="H106" s="92">
        <v>12.067</v>
      </c>
      <c r="I106" s="93"/>
      <c r="J106" s="93">
        <f>ROUND(I106*H106,2)</f>
        <v>0</v>
      </c>
      <c r="K106" s="90" t="s">
        <v>65</v>
      </c>
      <c r="L106" s="20"/>
      <c r="M106" s="94" t="s">
        <v>0</v>
      </c>
      <c r="N106" s="95" t="s">
        <v>25</v>
      </c>
      <c r="O106" s="96">
        <v>8.9999999999999993E-3</v>
      </c>
      <c r="P106" s="96">
        <f>O106*H106</f>
        <v>0.10860299999999999</v>
      </c>
      <c r="Q106" s="96">
        <v>0</v>
      </c>
      <c r="R106" s="96">
        <f>Q106*H106</f>
        <v>0</v>
      </c>
      <c r="S106" s="96">
        <v>0</v>
      </c>
      <c r="T106" s="97">
        <f>S106*H106</f>
        <v>0</v>
      </c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R106" s="98" t="s">
        <v>69</v>
      </c>
      <c r="AT106" s="98" t="s">
        <v>64</v>
      </c>
      <c r="AU106" s="98" t="s">
        <v>40</v>
      </c>
      <c r="AY106" s="11" t="s">
        <v>63</v>
      </c>
      <c r="BE106" s="99">
        <f>IF(N106="základní",J106,0)</f>
        <v>0</v>
      </c>
      <c r="BF106" s="99">
        <f>IF(N106="snížená",J106,0)</f>
        <v>0</v>
      </c>
      <c r="BG106" s="99">
        <f>IF(N106="zákl. přenesená",J106,0)</f>
        <v>0</v>
      </c>
      <c r="BH106" s="99">
        <f>IF(N106="sníž. přenesená",J106,0)</f>
        <v>0</v>
      </c>
      <c r="BI106" s="99">
        <f>IF(N106="nulová",J106,0)</f>
        <v>0</v>
      </c>
      <c r="BJ106" s="11" t="s">
        <v>39</v>
      </c>
      <c r="BK106" s="99">
        <f>ROUND(I106*H106,2)</f>
        <v>0</v>
      </c>
      <c r="BL106" s="11" t="s">
        <v>69</v>
      </c>
      <c r="BM106" s="98" t="s">
        <v>113</v>
      </c>
    </row>
    <row r="107" spans="1:65" s="2" customFormat="1" x14ac:dyDescent="0.2">
      <c r="A107" s="19"/>
      <c r="B107" s="20"/>
      <c r="C107" s="19"/>
      <c r="D107" s="100" t="s">
        <v>66</v>
      </c>
      <c r="E107" s="19"/>
      <c r="F107" s="101" t="s">
        <v>114</v>
      </c>
      <c r="G107" s="19"/>
      <c r="H107" s="19"/>
      <c r="I107" s="19"/>
      <c r="J107" s="19"/>
      <c r="K107" s="19"/>
      <c r="L107" s="20"/>
      <c r="M107" s="102"/>
      <c r="N107" s="103"/>
      <c r="O107" s="28"/>
      <c r="P107" s="28"/>
      <c r="Q107" s="28"/>
      <c r="R107" s="28"/>
      <c r="S107" s="28"/>
      <c r="T107" s="2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T107" s="11" t="s">
        <v>66</v>
      </c>
      <c r="AU107" s="11" t="s">
        <v>40</v>
      </c>
    </row>
    <row r="108" spans="1:65" s="2" customFormat="1" ht="105.6" x14ac:dyDescent="0.2">
      <c r="A108" s="19"/>
      <c r="B108" s="20"/>
      <c r="C108" s="19"/>
      <c r="D108" s="100" t="s">
        <v>80</v>
      </c>
      <c r="E108" s="19"/>
      <c r="F108" s="124" t="s">
        <v>115</v>
      </c>
      <c r="G108" s="19"/>
      <c r="H108" s="19"/>
      <c r="I108" s="19"/>
      <c r="J108" s="19"/>
      <c r="K108" s="19"/>
      <c r="L108" s="20"/>
      <c r="M108" s="102"/>
      <c r="N108" s="103"/>
      <c r="O108" s="28"/>
      <c r="P108" s="28"/>
      <c r="Q108" s="28"/>
      <c r="R108" s="28"/>
      <c r="S108" s="28"/>
      <c r="T108" s="2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T108" s="11" t="s">
        <v>80</v>
      </c>
      <c r="AU108" s="11" t="s">
        <v>40</v>
      </c>
    </row>
    <row r="109" spans="1:65" s="8" customFormat="1" x14ac:dyDescent="0.2">
      <c r="B109" s="104"/>
      <c r="D109" s="100" t="s">
        <v>67</v>
      </c>
      <c r="E109" s="105" t="s">
        <v>0</v>
      </c>
      <c r="F109" s="106" t="s">
        <v>109</v>
      </c>
      <c r="H109" s="105" t="s">
        <v>0</v>
      </c>
      <c r="L109" s="104"/>
      <c r="M109" s="107"/>
      <c r="N109" s="108"/>
      <c r="O109" s="108"/>
      <c r="P109" s="108"/>
      <c r="Q109" s="108"/>
      <c r="R109" s="108"/>
      <c r="S109" s="108"/>
      <c r="T109" s="109"/>
      <c r="AT109" s="105" t="s">
        <v>67</v>
      </c>
      <c r="AU109" s="105" t="s">
        <v>40</v>
      </c>
      <c r="AV109" s="8" t="s">
        <v>39</v>
      </c>
      <c r="AW109" s="8" t="s">
        <v>17</v>
      </c>
      <c r="AX109" s="8" t="s">
        <v>38</v>
      </c>
      <c r="AY109" s="105" t="s">
        <v>63</v>
      </c>
    </row>
    <row r="110" spans="1:65" s="9" customFormat="1" x14ac:dyDescent="0.2">
      <c r="B110" s="110"/>
      <c r="D110" s="100" t="s">
        <v>67</v>
      </c>
      <c r="E110" s="111" t="s">
        <v>0</v>
      </c>
      <c r="F110" s="112" t="s">
        <v>116</v>
      </c>
      <c r="H110" s="113">
        <v>12.067</v>
      </c>
      <c r="L110" s="110"/>
      <c r="M110" s="114"/>
      <c r="N110" s="115"/>
      <c r="O110" s="115"/>
      <c r="P110" s="115"/>
      <c r="Q110" s="115"/>
      <c r="R110" s="115"/>
      <c r="S110" s="115"/>
      <c r="T110" s="116"/>
      <c r="AT110" s="111" t="s">
        <v>67</v>
      </c>
      <c r="AU110" s="111" t="s">
        <v>40</v>
      </c>
      <c r="AV110" s="9" t="s">
        <v>40</v>
      </c>
      <c r="AW110" s="9" t="s">
        <v>17</v>
      </c>
      <c r="AX110" s="9" t="s">
        <v>38</v>
      </c>
      <c r="AY110" s="111" t="s">
        <v>63</v>
      </c>
    </row>
    <row r="111" spans="1:65" s="10" customFormat="1" x14ac:dyDescent="0.2">
      <c r="B111" s="117"/>
      <c r="D111" s="100" t="s">
        <v>67</v>
      </c>
      <c r="E111" s="118" t="s">
        <v>0</v>
      </c>
      <c r="F111" s="119" t="s">
        <v>68</v>
      </c>
      <c r="H111" s="120">
        <v>12.067</v>
      </c>
      <c r="L111" s="117"/>
      <c r="M111" s="121"/>
      <c r="N111" s="122"/>
      <c r="O111" s="122"/>
      <c r="P111" s="122"/>
      <c r="Q111" s="122"/>
      <c r="R111" s="122"/>
      <c r="S111" s="122"/>
      <c r="T111" s="123"/>
      <c r="AT111" s="118" t="s">
        <v>67</v>
      </c>
      <c r="AU111" s="118" t="s">
        <v>40</v>
      </c>
      <c r="AV111" s="10" t="s">
        <v>69</v>
      </c>
      <c r="AW111" s="10" t="s">
        <v>17</v>
      </c>
      <c r="AX111" s="10" t="s">
        <v>39</v>
      </c>
      <c r="AY111" s="118" t="s">
        <v>63</v>
      </c>
    </row>
    <row r="112" spans="1:65" s="2" customFormat="1" ht="14.4" customHeight="1" x14ac:dyDescent="0.2">
      <c r="A112" s="19"/>
      <c r="B112" s="87"/>
      <c r="C112" s="88" t="s">
        <v>62</v>
      </c>
      <c r="D112" s="88" t="s">
        <v>64</v>
      </c>
      <c r="E112" s="89" t="s">
        <v>117</v>
      </c>
      <c r="F112" s="90" t="s">
        <v>118</v>
      </c>
      <c r="G112" s="91" t="s">
        <v>83</v>
      </c>
      <c r="H112" s="92">
        <v>20.513999999999999</v>
      </c>
      <c r="I112" s="93"/>
      <c r="J112" s="93">
        <f>ROUND(I112*H112,2)</f>
        <v>0</v>
      </c>
      <c r="K112" s="90" t="s">
        <v>65</v>
      </c>
      <c r="L112" s="20"/>
      <c r="M112" s="94" t="s">
        <v>0</v>
      </c>
      <c r="N112" s="95" t="s">
        <v>25</v>
      </c>
      <c r="O112" s="96">
        <v>0</v>
      </c>
      <c r="P112" s="96">
        <f>O112*H112</f>
        <v>0</v>
      </c>
      <c r="Q112" s="96">
        <v>0</v>
      </c>
      <c r="R112" s="96">
        <f>Q112*H112</f>
        <v>0</v>
      </c>
      <c r="S112" s="96">
        <v>0</v>
      </c>
      <c r="T112" s="97">
        <f>S112*H112</f>
        <v>0</v>
      </c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R112" s="98" t="s">
        <v>69</v>
      </c>
      <c r="AT112" s="98" t="s">
        <v>64</v>
      </c>
      <c r="AU112" s="98" t="s">
        <v>40</v>
      </c>
      <c r="AY112" s="11" t="s">
        <v>63</v>
      </c>
      <c r="BE112" s="99">
        <f>IF(N112="základní",J112,0)</f>
        <v>0</v>
      </c>
      <c r="BF112" s="99">
        <f>IF(N112="snížená",J112,0)</f>
        <v>0</v>
      </c>
      <c r="BG112" s="99">
        <f>IF(N112="zákl. přenesená",J112,0)</f>
        <v>0</v>
      </c>
      <c r="BH112" s="99">
        <f>IF(N112="sníž. přenesená",J112,0)</f>
        <v>0</v>
      </c>
      <c r="BI112" s="99">
        <f>IF(N112="nulová",J112,0)</f>
        <v>0</v>
      </c>
      <c r="BJ112" s="11" t="s">
        <v>39</v>
      </c>
      <c r="BK112" s="99">
        <f>ROUND(I112*H112,2)</f>
        <v>0</v>
      </c>
      <c r="BL112" s="11" t="s">
        <v>69</v>
      </c>
      <c r="BM112" s="98" t="s">
        <v>119</v>
      </c>
    </row>
    <row r="113" spans="1:65" s="2" customFormat="1" ht="19.2" x14ac:dyDescent="0.2">
      <c r="A113" s="19"/>
      <c r="B113" s="20"/>
      <c r="C113" s="19"/>
      <c r="D113" s="100" t="s">
        <v>66</v>
      </c>
      <c r="E113" s="19"/>
      <c r="F113" s="101" t="s">
        <v>120</v>
      </c>
      <c r="G113" s="19"/>
      <c r="H113" s="19"/>
      <c r="I113" s="19"/>
      <c r="J113" s="19"/>
      <c r="K113" s="19"/>
      <c r="L113" s="20"/>
      <c r="M113" s="102"/>
      <c r="N113" s="103"/>
      <c r="O113" s="28"/>
      <c r="P113" s="28"/>
      <c r="Q113" s="28"/>
      <c r="R113" s="28"/>
      <c r="S113" s="28"/>
      <c r="T113" s="2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T113" s="11" t="s">
        <v>66</v>
      </c>
      <c r="AU113" s="11" t="s">
        <v>40</v>
      </c>
    </row>
    <row r="114" spans="1:65" s="2" customFormat="1" ht="38.4" x14ac:dyDescent="0.2">
      <c r="A114" s="19"/>
      <c r="B114" s="20"/>
      <c r="C114" s="19"/>
      <c r="D114" s="100" t="s">
        <v>80</v>
      </c>
      <c r="E114" s="19"/>
      <c r="F114" s="124" t="s">
        <v>121</v>
      </c>
      <c r="G114" s="19"/>
      <c r="H114" s="19"/>
      <c r="I114" s="19"/>
      <c r="J114" s="19"/>
      <c r="K114" s="19"/>
      <c r="L114" s="20"/>
      <c r="M114" s="102"/>
      <c r="N114" s="103"/>
      <c r="O114" s="28"/>
      <c r="P114" s="28"/>
      <c r="Q114" s="28"/>
      <c r="R114" s="28"/>
      <c r="S114" s="28"/>
      <c r="T114" s="2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T114" s="11" t="s">
        <v>80</v>
      </c>
      <c r="AU114" s="11" t="s">
        <v>40</v>
      </c>
    </row>
    <row r="115" spans="1:65" s="9" customFormat="1" x14ac:dyDescent="0.2">
      <c r="B115" s="110"/>
      <c r="D115" s="100" t="s">
        <v>67</v>
      </c>
      <c r="E115" s="111" t="s">
        <v>0</v>
      </c>
      <c r="F115" s="112" t="s">
        <v>122</v>
      </c>
      <c r="H115" s="113">
        <v>20.513999999999999</v>
      </c>
      <c r="L115" s="110"/>
      <c r="M115" s="114"/>
      <c r="N115" s="115"/>
      <c r="O115" s="115"/>
      <c r="P115" s="115"/>
      <c r="Q115" s="115"/>
      <c r="R115" s="115"/>
      <c r="S115" s="115"/>
      <c r="T115" s="116"/>
      <c r="AT115" s="111" t="s">
        <v>67</v>
      </c>
      <c r="AU115" s="111" t="s">
        <v>40</v>
      </c>
      <c r="AV115" s="9" t="s">
        <v>40</v>
      </c>
      <c r="AW115" s="9" t="s">
        <v>17</v>
      </c>
      <c r="AX115" s="9" t="s">
        <v>38</v>
      </c>
      <c r="AY115" s="111" t="s">
        <v>63</v>
      </c>
    </row>
    <row r="116" spans="1:65" s="10" customFormat="1" x14ac:dyDescent="0.2">
      <c r="B116" s="117"/>
      <c r="D116" s="100" t="s">
        <v>67</v>
      </c>
      <c r="E116" s="118" t="s">
        <v>0</v>
      </c>
      <c r="F116" s="119" t="s">
        <v>68</v>
      </c>
      <c r="H116" s="120">
        <v>20.513999999999999</v>
      </c>
      <c r="L116" s="117"/>
      <c r="M116" s="121"/>
      <c r="N116" s="122"/>
      <c r="O116" s="122"/>
      <c r="P116" s="122"/>
      <c r="Q116" s="122"/>
      <c r="R116" s="122"/>
      <c r="S116" s="122"/>
      <c r="T116" s="123"/>
      <c r="AT116" s="118" t="s">
        <v>67</v>
      </c>
      <c r="AU116" s="118" t="s">
        <v>40</v>
      </c>
      <c r="AV116" s="10" t="s">
        <v>69</v>
      </c>
      <c r="AW116" s="10" t="s">
        <v>17</v>
      </c>
      <c r="AX116" s="10" t="s">
        <v>39</v>
      </c>
      <c r="AY116" s="118" t="s">
        <v>63</v>
      </c>
    </row>
    <row r="117" spans="1:65" s="7" customFormat="1" ht="22.95" customHeight="1" x14ac:dyDescent="0.25">
      <c r="B117" s="75"/>
      <c r="D117" s="76" t="s">
        <v>37</v>
      </c>
      <c r="E117" s="85" t="s">
        <v>70</v>
      </c>
      <c r="F117" s="85" t="s">
        <v>123</v>
      </c>
      <c r="J117" s="86">
        <f>BK117</f>
        <v>0</v>
      </c>
      <c r="L117" s="75"/>
      <c r="M117" s="79"/>
      <c r="N117" s="80"/>
      <c r="O117" s="80"/>
      <c r="P117" s="81">
        <f>SUM(P118:P158)</f>
        <v>140.28</v>
      </c>
      <c r="Q117" s="80"/>
      <c r="R117" s="81">
        <f>SUM(R118:R158)</f>
        <v>23.832319999999999</v>
      </c>
      <c r="S117" s="80"/>
      <c r="T117" s="82">
        <f>SUM(T118:T158)</f>
        <v>0</v>
      </c>
      <c r="AR117" s="76" t="s">
        <v>39</v>
      </c>
      <c r="AT117" s="83" t="s">
        <v>37</v>
      </c>
      <c r="AU117" s="83" t="s">
        <v>39</v>
      </c>
      <c r="AY117" s="76" t="s">
        <v>63</v>
      </c>
      <c r="BK117" s="84">
        <f>SUM(BK118:BK158)</f>
        <v>0</v>
      </c>
    </row>
    <row r="118" spans="1:65" s="2" customFormat="1" ht="14.4" customHeight="1" x14ac:dyDescent="0.2">
      <c r="A118" s="19"/>
      <c r="B118" s="87"/>
      <c r="C118" s="88" t="s">
        <v>71</v>
      </c>
      <c r="D118" s="88" t="s">
        <v>64</v>
      </c>
      <c r="E118" s="89" t="s">
        <v>124</v>
      </c>
      <c r="F118" s="90" t="s">
        <v>125</v>
      </c>
      <c r="G118" s="91" t="s">
        <v>126</v>
      </c>
      <c r="H118" s="92">
        <v>128</v>
      </c>
      <c r="I118" s="93"/>
      <c r="J118" s="93">
        <f>ROUND(I118*H118,2)</f>
        <v>0</v>
      </c>
      <c r="K118" s="90" t="s">
        <v>65</v>
      </c>
      <c r="L118" s="20"/>
      <c r="M118" s="94" t="s">
        <v>0</v>
      </c>
      <c r="N118" s="95" t="s">
        <v>25</v>
      </c>
      <c r="O118" s="96">
        <v>0.36</v>
      </c>
      <c r="P118" s="96">
        <f>O118*H118</f>
        <v>46.08</v>
      </c>
      <c r="Q118" s="96">
        <v>0.17488999999999999</v>
      </c>
      <c r="R118" s="96">
        <f>Q118*H118</f>
        <v>22.385919999999999</v>
      </c>
      <c r="S118" s="96">
        <v>0</v>
      </c>
      <c r="T118" s="97">
        <f>S118*H118</f>
        <v>0</v>
      </c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R118" s="98" t="s">
        <v>69</v>
      </c>
      <c r="AT118" s="98" t="s">
        <v>64</v>
      </c>
      <c r="AU118" s="98" t="s">
        <v>40</v>
      </c>
      <c r="AY118" s="11" t="s">
        <v>63</v>
      </c>
      <c r="BE118" s="99">
        <f>IF(N118="základní",J118,0)</f>
        <v>0</v>
      </c>
      <c r="BF118" s="99">
        <f>IF(N118="snížená",J118,0)</f>
        <v>0</v>
      </c>
      <c r="BG118" s="99">
        <f>IF(N118="zákl. přenesená",J118,0)</f>
        <v>0</v>
      </c>
      <c r="BH118" s="99">
        <f>IF(N118="sníž. přenesená",J118,0)</f>
        <v>0</v>
      </c>
      <c r="BI118" s="99">
        <f>IF(N118="nulová",J118,0)</f>
        <v>0</v>
      </c>
      <c r="BJ118" s="11" t="s">
        <v>39</v>
      </c>
      <c r="BK118" s="99">
        <f>ROUND(I118*H118,2)</f>
        <v>0</v>
      </c>
      <c r="BL118" s="11" t="s">
        <v>69</v>
      </c>
      <c r="BM118" s="98" t="s">
        <v>127</v>
      </c>
    </row>
    <row r="119" spans="1:65" s="2" customFormat="1" ht="19.2" x14ac:dyDescent="0.2">
      <c r="A119" s="19"/>
      <c r="B119" s="20"/>
      <c r="C119" s="19"/>
      <c r="D119" s="100" t="s">
        <v>66</v>
      </c>
      <c r="E119" s="19"/>
      <c r="F119" s="101" t="s">
        <v>128</v>
      </c>
      <c r="G119" s="19"/>
      <c r="H119" s="19"/>
      <c r="I119" s="19"/>
      <c r="J119" s="19"/>
      <c r="K119" s="19"/>
      <c r="L119" s="20"/>
      <c r="M119" s="102"/>
      <c r="N119" s="103"/>
      <c r="O119" s="28"/>
      <c r="P119" s="28"/>
      <c r="Q119" s="28"/>
      <c r="R119" s="28"/>
      <c r="S119" s="28"/>
      <c r="T119" s="2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T119" s="11" t="s">
        <v>66</v>
      </c>
      <c r="AU119" s="11" t="s">
        <v>40</v>
      </c>
    </row>
    <row r="120" spans="1:65" s="2" customFormat="1" ht="96" x14ac:dyDescent="0.2">
      <c r="A120" s="19"/>
      <c r="B120" s="20"/>
      <c r="C120" s="19"/>
      <c r="D120" s="100" t="s">
        <v>80</v>
      </c>
      <c r="E120" s="19"/>
      <c r="F120" s="124" t="s">
        <v>129</v>
      </c>
      <c r="G120" s="19"/>
      <c r="H120" s="19"/>
      <c r="I120" s="19"/>
      <c r="J120" s="19"/>
      <c r="K120" s="19"/>
      <c r="L120" s="20"/>
      <c r="M120" s="102"/>
      <c r="N120" s="103"/>
      <c r="O120" s="28"/>
      <c r="P120" s="28"/>
      <c r="Q120" s="28"/>
      <c r="R120" s="28"/>
      <c r="S120" s="28"/>
      <c r="T120" s="2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T120" s="11" t="s">
        <v>80</v>
      </c>
      <c r="AU120" s="11" t="s">
        <v>40</v>
      </c>
    </row>
    <row r="121" spans="1:65" s="8" customFormat="1" x14ac:dyDescent="0.2">
      <c r="B121" s="104"/>
      <c r="D121" s="100" t="s">
        <v>67</v>
      </c>
      <c r="E121" s="105" t="s">
        <v>0</v>
      </c>
      <c r="F121" s="106" t="s">
        <v>95</v>
      </c>
      <c r="H121" s="105" t="s">
        <v>0</v>
      </c>
      <c r="L121" s="104"/>
      <c r="M121" s="107"/>
      <c r="N121" s="108"/>
      <c r="O121" s="108"/>
      <c r="P121" s="108"/>
      <c r="Q121" s="108"/>
      <c r="R121" s="108"/>
      <c r="S121" s="108"/>
      <c r="T121" s="109"/>
      <c r="AT121" s="105" t="s">
        <v>67</v>
      </c>
      <c r="AU121" s="105" t="s">
        <v>40</v>
      </c>
      <c r="AV121" s="8" t="s">
        <v>39</v>
      </c>
      <c r="AW121" s="8" t="s">
        <v>17</v>
      </c>
      <c r="AX121" s="8" t="s">
        <v>38</v>
      </c>
      <c r="AY121" s="105" t="s">
        <v>63</v>
      </c>
    </row>
    <row r="122" spans="1:65" s="8" customFormat="1" x14ac:dyDescent="0.2">
      <c r="B122" s="104"/>
      <c r="D122" s="100" t="s">
        <v>67</v>
      </c>
      <c r="E122" s="105" t="s">
        <v>0</v>
      </c>
      <c r="F122" s="106" t="s">
        <v>130</v>
      </c>
      <c r="H122" s="105" t="s">
        <v>0</v>
      </c>
      <c r="L122" s="104"/>
      <c r="M122" s="107"/>
      <c r="N122" s="108"/>
      <c r="O122" s="108"/>
      <c r="P122" s="108"/>
      <c r="Q122" s="108"/>
      <c r="R122" s="108"/>
      <c r="S122" s="108"/>
      <c r="T122" s="109"/>
      <c r="AT122" s="105" t="s">
        <v>67</v>
      </c>
      <c r="AU122" s="105" t="s">
        <v>40</v>
      </c>
      <c r="AV122" s="8" t="s">
        <v>39</v>
      </c>
      <c r="AW122" s="8" t="s">
        <v>17</v>
      </c>
      <c r="AX122" s="8" t="s">
        <v>38</v>
      </c>
      <c r="AY122" s="105" t="s">
        <v>63</v>
      </c>
    </row>
    <row r="123" spans="1:65" s="9" customFormat="1" x14ac:dyDescent="0.2">
      <c r="B123" s="110"/>
      <c r="D123" s="100" t="s">
        <v>67</v>
      </c>
      <c r="E123" s="111" t="s">
        <v>0</v>
      </c>
      <c r="F123" s="112" t="s">
        <v>131</v>
      </c>
      <c r="H123" s="113">
        <v>128</v>
      </c>
      <c r="L123" s="110"/>
      <c r="M123" s="114"/>
      <c r="N123" s="115"/>
      <c r="O123" s="115"/>
      <c r="P123" s="115"/>
      <c r="Q123" s="115"/>
      <c r="R123" s="115"/>
      <c r="S123" s="115"/>
      <c r="T123" s="116"/>
      <c r="AT123" s="111" t="s">
        <v>67</v>
      </c>
      <c r="AU123" s="111" t="s">
        <v>40</v>
      </c>
      <c r="AV123" s="9" t="s">
        <v>40</v>
      </c>
      <c r="AW123" s="9" t="s">
        <v>17</v>
      </c>
      <c r="AX123" s="9" t="s">
        <v>38</v>
      </c>
      <c r="AY123" s="111" t="s">
        <v>63</v>
      </c>
    </row>
    <row r="124" spans="1:65" s="10" customFormat="1" x14ac:dyDescent="0.2">
      <c r="B124" s="117"/>
      <c r="D124" s="100" t="s">
        <v>67</v>
      </c>
      <c r="E124" s="118" t="s">
        <v>0</v>
      </c>
      <c r="F124" s="119" t="s">
        <v>68</v>
      </c>
      <c r="H124" s="120">
        <v>128</v>
      </c>
      <c r="L124" s="117"/>
      <c r="M124" s="121"/>
      <c r="N124" s="122"/>
      <c r="O124" s="122"/>
      <c r="P124" s="122"/>
      <c r="Q124" s="122"/>
      <c r="R124" s="122"/>
      <c r="S124" s="122"/>
      <c r="T124" s="123"/>
      <c r="AT124" s="118" t="s">
        <v>67</v>
      </c>
      <c r="AU124" s="118" t="s">
        <v>40</v>
      </c>
      <c r="AV124" s="10" t="s">
        <v>69</v>
      </c>
      <c r="AW124" s="10" t="s">
        <v>17</v>
      </c>
      <c r="AX124" s="10" t="s">
        <v>39</v>
      </c>
      <c r="AY124" s="118" t="s">
        <v>63</v>
      </c>
    </row>
    <row r="125" spans="1:65" s="2" customFormat="1" ht="14.4" customHeight="1" x14ac:dyDescent="0.2">
      <c r="A125" s="19"/>
      <c r="B125" s="87"/>
      <c r="C125" s="125" t="s">
        <v>72</v>
      </c>
      <c r="D125" s="125" t="s">
        <v>81</v>
      </c>
      <c r="E125" s="126" t="s">
        <v>132</v>
      </c>
      <c r="F125" s="127" t="s">
        <v>133</v>
      </c>
      <c r="G125" s="128" t="s">
        <v>126</v>
      </c>
      <c r="H125" s="129">
        <v>122</v>
      </c>
      <c r="I125" s="130"/>
      <c r="J125" s="130">
        <f>ROUND(I125*H125,2)</f>
        <v>0</v>
      </c>
      <c r="K125" s="127" t="s">
        <v>65</v>
      </c>
      <c r="L125" s="131"/>
      <c r="M125" s="132" t="s">
        <v>0</v>
      </c>
      <c r="N125" s="133" t="s">
        <v>25</v>
      </c>
      <c r="O125" s="96">
        <v>0</v>
      </c>
      <c r="P125" s="96">
        <f>O125*H125</f>
        <v>0</v>
      </c>
      <c r="Q125" s="96">
        <v>7.1000000000000004E-3</v>
      </c>
      <c r="R125" s="96">
        <f>Q125*H125</f>
        <v>0.86620000000000008</v>
      </c>
      <c r="S125" s="96">
        <v>0</v>
      </c>
      <c r="T125" s="97">
        <f>S125*H125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R125" s="98" t="s">
        <v>73</v>
      </c>
      <c r="AT125" s="98" t="s">
        <v>81</v>
      </c>
      <c r="AU125" s="98" t="s">
        <v>40</v>
      </c>
      <c r="AY125" s="11" t="s">
        <v>63</v>
      </c>
      <c r="BE125" s="99">
        <f>IF(N125="základní",J125,0)</f>
        <v>0</v>
      </c>
      <c r="BF125" s="99">
        <f>IF(N125="snížená",J125,0)</f>
        <v>0</v>
      </c>
      <c r="BG125" s="99">
        <f>IF(N125="zákl. přenesená",J125,0)</f>
        <v>0</v>
      </c>
      <c r="BH125" s="99">
        <f>IF(N125="sníž. přenesená",J125,0)</f>
        <v>0</v>
      </c>
      <c r="BI125" s="99">
        <f>IF(N125="nulová",J125,0)</f>
        <v>0</v>
      </c>
      <c r="BJ125" s="11" t="s">
        <v>39</v>
      </c>
      <c r="BK125" s="99">
        <f>ROUND(I125*H125,2)</f>
        <v>0</v>
      </c>
      <c r="BL125" s="11" t="s">
        <v>69</v>
      </c>
      <c r="BM125" s="98" t="s">
        <v>134</v>
      </c>
    </row>
    <row r="126" spans="1:65" s="2" customFormat="1" x14ac:dyDescent="0.2">
      <c r="A126" s="19"/>
      <c r="B126" s="20"/>
      <c r="C126" s="19"/>
      <c r="D126" s="100" t="s">
        <v>66</v>
      </c>
      <c r="E126" s="19"/>
      <c r="F126" s="101" t="s">
        <v>133</v>
      </c>
      <c r="G126" s="19"/>
      <c r="H126" s="19"/>
      <c r="I126" s="19"/>
      <c r="J126" s="19"/>
      <c r="K126" s="19"/>
      <c r="L126" s="20"/>
      <c r="M126" s="102"/>
      <c r="N126" s="103"/>
      <c r="O126" s="28"/>
      <c r="P126" s="28"/>
      <c r="Q126" s="28"/>
      <c r="R126" s="28"/>
      <c r="S126" s="28"/>
      <c r="T126" s="2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T126" s="11" t="s">
        <v>66</v>
      </c>
      <c r="AU126" s="11" t="s">
        <v>40</v>
      </c>
    </row>
    <row r="127" spans="1:65" s="8" customFormat="1" x14ac:dyDescent="0.2">
      <c r="B127" s="104"/>
      <c r="D127" s="100" t="s">
        <v>67</v>
      </c>
      <c r="E127" s="105" t="s">
        <v>0</v>
      </c>
      <c r="F127" s="106" t="s">
        <v>95</v>
      </c>
      <c r="H127" s="105" t="s">
        <v>0</v>
      </c>
      <c r="L127" s="104"/>
      <c r="M127" s="107"/>
      <c r="N127" s="108"/>
      <c r="O127" s="108"/>
      <c r="P127" s="108"/>
      <c r="Q127" s="108"/>
      <c r="R127" s="108"/>
      <c r="S127" s="108"/>
      <c r="T127" s="109"/>
      <c r="AT127" s="105" t="s">
        <v>67</v>
      </c>
      <c r="AU127" s="105" t="s">
        <v>40</v>
      </c>
      <c r="AV127" s="8" t="s">
        <v>39</v>
      </c>
      <c r="AW127" s="8" t="s">
        <v>17</v>
      </c>
      <c r="AX127" s="8" t="s">
        <v>38</v>
      </c>
      <c r="AY127" s="105" t="s">
        <v>63</v>
      </c>
    </row>
    <row r="128" spans="1:65" s="8" customFormat="1" x14ac:dyDescent="0.2">
      <c r="B128" s="104"/>
      <c r="D128" s="100" t="s">
        <v>67</v>
      </c>
      <c r="E128" s="105" t="s">
        <v>0</v>
      </c>
      <c r="F128" s="106" t="s">
        <v>135</v>
      </c>
      <c r="H128" s="105" t="s">
        <v>0</v>
      </c>
      <c r="L128" s="104"/>
      <c r="M128" s="107"/>
      <c r="N128" s="108"/>
      <c r="O128" s="108"/>
      <c r="P128" s="108"/>
      <c r="Q128" s="108"/>
      <c r="R128" s="108"/>
      <c r="S128" s="108"/>
      <c r="T128" s="109"/>
      <c r="AT128" s="105" t="s">
        <v>67</v>
      </c>
      <c r="AU128" s="105" t="s">
        <v>40</v>
      </c>
      <c r="AV128" s="8" t="s">
        <v>39</v>
      </c>
      <c r="AW128" s="8" t="s">
        <v>17</v>
      </c>
      <c r="AX128" s="8" t="s">
        <v>38</v>
      </c>
      <c r="AY128" s="105" t="s">
        <v>63</v>
      </c>
    </row>
    <row r="129" spans="1:65" s="9" customFormat="1" x14ac:dyDescent="0.2">
      <c r="B129" s="110"/>
      <c r="D129" s="100" t="s">
        <v>67</v>
      </c>
      <c r="E129" s="111" t="s">
        <v>0</v>
      </c>
      <c r="F129" s="112" t="s">
        <v>136</v>
      </c>
      <c r="H129" s="113">
        <v>122</v>
      </c>
      <c r="L129" s="110"/>
      <c r="M129" s="114"/>
      <c r="N129" s="115"/>
      <c r="O129" s="115"/>
      <c r="P129" s="115"/>
      <c r="Q129" s="115"/>
      <c r="R129" s="115"/>
      <c r="S129" s="115"/>
      <c r="T129" s="116"/>
      <c r="AT129" s="111" t="s">
        <v>67</v>
      </c>
      <c r="AU129" s="111" t="s">
        <v>40</v>
      </c>
      <c r="AV129" s="9" t="s">
        <v>40</v>
      </c>
      <c r="AW129" s="9" t="s">
        <v>17</v>
      </c>
      <c r="AX129" s="9" t="s">
        <v>38</v>
      </c>
      <c r="AY129" s="111" t="s">
        <v>63</v>
      </c>
    </row>
    <row r="130" spans="1:65" s="10" customFormat="1" x14ac:dyDescent="0.2">
      <c r="B130" s="117"/>
      <c r="D130" s="100" t="s">
        <v>67</v>
      </c>
      <c r="E130" s="118" t="s">
        <v>0</v>
      </c>
      <c r="F130" s="119" t="s">
        <v>68</v>
      </c>
      <c r="H130" s="120">
        <v>122</v>
      </c>
      <c r="L130" s="117"/>
      <c r="M130" s="121"/>
      <c r="N130" s="122"/>
      <c r="O130" s="122"/>
      <c r="P130" s="122"/>
      <c r="Q130" s="122"/>
      <c r="R130" s="122"/>
      <c r="S130" s="122"/>
      <c r="T130" s="123"/>
      <c r="AT130" s="118" t="s">
        <v>67</v>
      </c>
      <c r="AU130" s="118" t="s">
        <v>40</v>
      </c>
      <c r="AV130" s="10" t="s">
        <v>69</v>
      </c>
      <c r="AW130" s="10" t="s">
        <v>17</v>
      </c>
      <c r="AX130" s="10" t="s">
        <v>39</v>
      </c>
      <c r="AY130" s="118" t="s">
        <v>63</v>
      </c>
    </row>
    <row r="131" spans="1:65" s="2" customFormat="1" ht="14.4" customHeight="1" x14ac:dyDescent="0.2">
      <c r="A131" s="19"/>
      <c r="B131" s="87"/>
      <c r="C131" s="125" t="s">
        <v>73</v>
      </c>
      <c r="D131" s="125" t="s">
        <v>81</v>
      </c>
      <c r="E131" s="126" t="s">
        <v>137</v>
      </c>
      <c r="F131" s="127" t="s">
        <v>138</v>
      </c>
      <c r="G131" s="128" t="s">
        <v>126</v>
      </c>
      <c r="H131" s="129">
        <v>6</v>
      </c>
      <c r="I131" s="130"/>
      <c r="J131" s="130">
        <f>ROUND(I131*H131,2)</f>
        <v>0</v>
      </c>
      <c r="K131" s="127" t="s">
        <v>65</v>
      </c>
      <c r="L131" s="131"/>
      <c r="M131" s="132" t="s">
        <v>0</v>
      </c>
      <c r="N131" s="133" t="s">
        <v>25</v>
      </c>
      <c r="O131" s="96">
        <v>0</v>
      </c>
      <c r="P131" s="96">
        <f>O131*H131</f>
        <v>0</v>
      </c>
      <c r="Q131" s="96">
        <v>4.3E-3</v>
      </c>
      <c r="R131" s="96">
        <f>Q131*H131</f>
        <v>2.58E-2</v>
      </c>
      <c r="S131" s="96">
        <v>0</v>
      </c>
      <c r="T131" s="97">
        <f>S131*H131</f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98" t="s">
        <v>73</v>
      </c>
      <c r="AT131" s="98" t="s">
        <v>81</v>
      </c>
      <c r="AU131" s="98" t="s">
        <v>40</v>
      </c>
      <c r="AY131" s="11" t="s">
        <v>63</v>
      </c>
      <c r="BE131" s="99">
        <f>IF(N131="základní",J131,0)</f>
        <v>0</v>
      </c>
      <c r="BF131" s="99">
        <f>IF(N131="snížená",J131,0)</f>
        <v>0</v>
      </c>
      <c r="BG131" s="99">
        <f>IF(N131="zákl. přenesená",J131,0)</f>
        <v>0</v>
      </c>
      <c r="BH131" s="99">
        <f>IF(N131="sníž. přenesená",J131,0)</f>
        <v>0</v>
      </c>
      <c r="BI131" s="99">
        <f>IF(N131="nulová",J131,0)</f>
        <v>0</v>
      </c>
      <c r="BJ131" s="11" t="s">
        <v>39</v>
      </c>
      <c r="BK131" s="99">
        <f>ROUND(I131*H131,2)</f>
        <v>0</v>
      </c>
      <c r="BL131" s="11" t="s">
        <v>69</v>
      </c>
      <c r="BM131" s="98" t="s">
        <v>139</v>
      </c>
    </row>
    <row r="132" spans="1:65" s="2" customFormat="1" x14ac:dyDescent="0.2">
      <c r="A132" s="19"/>
      <c r="B132" s="20"/>
      <c r="C132" s="19"/>
      <c r="D132" s="100" t="s">
        <v>66</v>
      </c>
      <c r="E132" s="19"/>
      <c r="F132" s="101" t="s">
        <v>138</v>
      </c>
      <c r="G132" s="19"/>
      <c r="H132" s="19"/>
      <c r="I132" s="19"/>
      <c r="J132" s="19"/>
      <c r="K132" s="19"/>
      <c r="L132" s="20"/>
      <c r="M132" s="102"/>
      <c r="N132" s="103"/>
      <c r="O132" s="28"/>
      <c r="P132" s="28"/>
      <c r="Q132" s="28"/>
      <c r="R132" s="28"/>
      <c r="S132" s="28"/>
      <c r="T132" s="2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T132" s="11" t="s">
        <v>66</v>
      </c>
      <c r="AU132" s="11" t="s">
        <v>40</v>
      </c>
    </row>
    <row r="133" spans="1:65" s="8" customFormat="1" x14ac:dyDescent="0.2">
      <c r="B133" s="104"/>
      <c r="D133" s="100" t="s">
        <v>67</v>
      </c>
      <c r="E133" s="105" t="s">
        <v>0</v>
      </c>
      <c r="F133" s="106" t="s">
        <v>95</v>
      </c>
      <c r="H133" s="105" t="s">
        <v>0</v>
      </c>
      <c r="L133" s="104"/>
      <c r="M133" s="107"/>
      <c r="N133" s="108"/>
      <c r="O133" s="108"/>
      <c r="P133" s="108"/>
      <c r="Q133" s="108"/>
      <c r="R133" s="108"/>
      <c r="S133" s="108"/>
      <c r="T133" s="109"/>
      <c r="AT133" s="105" t="s">
        <v>67</v>
      </c>
      <c r="AU133" s="105" t="s">
        <v>40</v>
      </c>
      <c r="AV133" s="8" t="s">
        <v>39</v>
      </c>
      <c r="AW133" s="8" t="s">
        <v>17</v>
      </c>
      <c r="AX133" s="8" t="s">
        <v>38</v>
      </c>
      <c r="AY133" s="105" t="s">
        <v>63</v>
      </c>
    </row>
    <row r="134" spans="1:65" s="8" customFormat="1" x14ac:dyDescent="0.2">
      <c r="B134" s="104"/>
      <c r="D134" s="100" t="s">
        <v>67</v>
      </c>
      <c r="E134" s="105" t="s">
        <v>0</v>
      </c>
      <c r="F134" s="106" t="s">
        <v>140</v>
      </c>
      <c r="H134" s="105" t="s">
        <v>0</v>
      </c>
      <c r="L134" s="104"/>
      <c r="M134" s="107"/>
      <c r="N134" s="108"/>
      <c r="O134" s="108"/>
      <c r="P134" s="108"/>
      <c r="Q134" s="108"/>
      <c r="R134" s="108"/>
      <c r="S134" s="108"/>
      <c r="T134" s="109"/>
      <c r="AT134" s="105" t="s">
        <v>67</v>
      </c>
      <c r="AU134" s="105" t="s">
        <v>40</v>
      </c>
      <c r="AV134" s="8" t="s">
        <v>39</v>
      </c>
      <c r="AW134" s="8" t="s">
        <v>17</v>
      </c>
      <c r="AX134" s="8" t="s">
        <v>38</v>
      </c>
      <c r="AY134" s="105" t="s">
        <v>63</v>
      </c>
    </row>
    <row r="135" spans="1:65" s="9" customFormat="1" x14ac:dyDescent="0.2">
      <c r="B135" s="110"/>
      <c r="D135" s="100" t="s">
        <v>67</v>
      </c>
      <c r="E135" s="111" t="s">
        <v>0</v>
      </c>
      <c r="F135" s="112" t="s">
        <v>71</v>
      </c>
      <c r="H135" s="113">
        <v>6</v>
      </c>
      <c r="L135" s="110"/>
      <c r="M135" s="114"/>
      <c r="N135" s="115"/>
      <c r="O135" s="115"/>
      <c r="P135" s="115"/>
      <c r="Q135" s="115"/>
      <c r="R135" s="115"/>
      <c r="S135" s="115"/>
      <c r="T135" s="116"/>
      <c r="AT135" s="111" t="s">
        <v>67</v>
      </c>
      <c r="AU135" s="111" t="s">
        <v>40</v>
      </c>
      <c r="AV135" s="9" t="s">
        <v>40</v>
      </c>
      <c r="AW135" s="9" t="s">
        <v>17</v>
      </c>
      <c r="AX135" s="9" t="s">
        <v>38</v>
      </c>
      <c r="AY135" s="111" t="s">
        <v>63</v>
      </c>
    </row>
    <row r="136" spans="1:65" s="10" customFormat="1" x14ac:dyDescent="0.2">
      <c r="B136" s="117"/>
      <c r="D136" s="100" t="s">
        <v>67</v>
      </c>
      <c r="E136" s="118" t="s">
        <v>0</v>
      </c>
      <c r="F136" s="119" t="s">
        <v>68</v>
      </c>
      <c r="H136" s="120">
        <v>6</v>
      </c>
      <c r="L136" s="117"/>
      <c r="M136" s="121"/>
      <c r="N136" s="122"/>
      <c r="O136" s="122"/>
      <c r="P136" s="122"/>
      <c r="Q136" s="122"/>
      <c r="R136" s="122"/>
      <c r="S136" s="122"/>
      <c r="T136" s="123"/>
      <c r="AT136" s="118" t="s">
        <v>67</v>
      </c>
      <c r="AU136" s="118" t="s">
        <v>40</v>
      </c>
      <c r="AV136" s="10" t="s">
        <v>69</v>
      </c>
      <c r="AW136" s="10" t="s">
        <v>17</v>
      </c>
      <c r="AX136" s="10" t="s">
        <v>39</v>
      </c>
      <c r="AY136" s="118" t="s">
        <v>63</v>
      </c>
    </row>
    <row r="137" spans="1:65" s="2" customFormat="1" ht="14.4" customHeight="1" x14ac:dyDescent="0.2">
      <c r="A137" s="19"/>
      <c r="B137" s="87"/>
      <c r="C137" s="88" t="s">
        <v>141</v>
      </c>
      <c r="D137" s="88" t="s">
        <v>64</v>
      </c>
      <c r="E137" s="89" t="s">
        <v>142</v>
      </c>
      <c r="F137" s="90" t="s">
        <v>143</v>
      </c>
      <c r="G137" s="91" t="s">
        <v>126</v>
      </c>
      <c r="H137" s="92">
        <v>1</v>
      </c>
      <c r="I137" s="93"/>
      <c r="J137" s="93">
        <f>ROUND(I137*H137,2)</f>
        <v>0</v>
      </c>
      <c r="K137" s="90" t="s">
        <v>65</v>
      </c>
      <c r="L137" s="20"/>
      <c r="M137" s="94" t="s">
        <v>0</v>
      </c>
      <c r="N137" s="95" t="s">
        <v>25</v>
      </c>
      <c r="O137" s="96">
        <v>10.199999999999999</v>
      </c>
      <c r="P137" s="96">
        <f>O137*H137</f>
        <v>10.199999999999999</v>
      </c>
      <c r="Q137" s="96">
        <v>0</v>
      </c>
      <c r="R137" s="96">
        <f>Q137*H137</f>
        <v>0</v>
      </c>
      <c r="S137" s="96">
        <v>0</v>
      </c>
      <c r="T137" s="97">
        <f>S137*H137</f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R137" s="98" t="s">
        <v>69</v>
      </c>
      <c r="AT137" s="98" t="s">
        <v>64</v>
      </c>
      <c r="AU137" s="98" t="s">
        <v>40</v>
      </c>
      <c r="AY137" s="11" t="s">
        <v>63</v>
      </c>
      <c r="BE137" s="99">
        <f>IF(N137="základní",J137,0)</f>
        <v>0</v>
      </c>
      <c r="BF137" s="99">
        <f>IF(N137="snížená",J137,0)</f>
        <v>0</v>
      </c>
      <c r="BG137" s="99">
        <f>IF(N137="zákl. přenesená",J137,0)</f>
        <v>0</v>
      </c>
      <c r="BH137" s="99">
        <f>IF(N137="sníž. přenesená",J137,0)</f>
        <v>0</v>
      </c>
      <c r="BI137" s="99">
        <f>IF(N137="nulová",J137,0)</f>
        <v>0</v>
      </c>
      <c r="BJ137" s="11" t="s">
        <v>39</v>
      </c>
      <c r="BK137" s="99">
        <f>ROUND(I137*H137,2)</f>
        <v>0</v>
      </c>
      <c r="BL137" s="11" t="s">
        <v>69</v>
      </c>
      <c r="BM137" s="98" t="s">
        <v>144</v>
      </c>
    </row>
    <row r="138" spans="1:65" s="2" customFormat="1" x14ac:dyDescent="0.2">
      <c r="A138" s="19"/>
      <c r="B138" s="20"/>
      <c r="C138" s="19"/>
      <c r="D138" s="100" t="s">
        <v>66</v>
      </c>
      <c r="E138" s="19"/>
      <c r="F138" s="101" t="s">
        <v>145</v>
      </c>
      <c r="G138" s="19"/>
      <c r="H138" s="19"/>
      <c r="I138" s="19"/>
      <c r="J138" s="19"/>
      <c r="K138" s="19"/>
      <c r="L138" s="20"/>
      <c r="M138" s="102"/>
      <c r="N138" s="103"/>
      <c r="O138" s="28"/>
      <c r="P138" s="28"/>
      <c r="Q138" s="28"/>
      <c r="R138" s="28"/>
      <c r="S138" s="28"/>
      <c r="T138" s="2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T138" s="11" t="s">
        <v>66</v>
      </c>
      <c r="AU138" s="11" t="s">
        <v>40</v>
      </c>
    </row>
    <row r="139" spans="1:65" s="2" customFormat="1" ht="48" x14ac:dyDescent="0.2">
      <c r="A139" s="19"/>
      <c r="B139" s="20"/>
      <c r="C139" s="19"/>
      <c r="D139" s="100" t="s">
        <v>80</v>
      </c>
      <c r="E139" s="19"/>
      <c r="F139" s="124" t="s">
        <v>146</v>
      </c>
      <c r="G139" s="19"/>
      <c r="H139" s="19"/>
      <c r="I139" s="19"/>
      <c r="J139" s="19"/>
      <c r="K139" s="19"/>
      <c r="L139" s="20"/>
      <c r="M139" s="102"/>
      <c r="N139" s="103"/>
      <c r="O139" s="28"/>
      <c r="P139" s="28"/>
      <c r="Q139" s="28"/>
      <c r="R139" s="28"/>
      <c r="S139" s="28"/>
      <c r="T139" s="2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T139" s="11" t="s">
        <v>80</v>
      </c>
      <c r="AU139" s="11" t="s">
        <v>40</v>
      </c>
    </row>
    <row r="140" spans="1:65" s="8" customFormat="1" x14ac:dyDescent="0.2">
      <c r="B140" s="104"/>
      <c r="D140" s="100" t="s">
        <v>67</v>
      </c>
      <c r="E140" s="105" t="s">
        <v>0</v>
      </c>
      <c r="F140" s="106" t="s">
        <v>95</v>
      </c>
      <c r="H140" s="105" t="s">
        <v>0</v>
      </c>
      <c r="L140" s="104"/>
      <c r="M140" s="107"/>
      <c r="N140" s="108"/>
      <c r="O140" s="108"/>
      <c r="P140" s="108"/>
      <c r="Q140" s="108"/>
      <c r="R140" s="108"/>
      <c r="S140" s="108"/>
      <c r="T140" s="109"/>
      <c r="AT140" s="105" t="s">
        <v>67</v>
      </c>
      <c r="AU140" s="105" t="s">
        <v>40</v>
      </c>
      <c r="AV140" s="8" t="s">
        <v>39</v>
      </c>
      <c r="AW140" s="8" t="s">
        <v>17</v>
      </c>
      <c r="AX140" s="8" t="s">
        <v>38</v>
      </c>
      <c r="AY140" s="105" t="s">
        <v>63</v>
      </c>
    </row>
    <row r="141" spans="1:65" s="9" customFormat="1" x14ac:dyDescent="0.2">
      <c r="B141" s="110"/>
      <c r="D141" s="100" t="s">
        <v>67</v>
      </c>
      <c r="E141" s="111" t="s">
        <v>0</v>
      </c>
      <c r="F141" s="112" t="s">
        <v>39</v>
      </c>
      <c r="H141" s="113">
        <v>1</v>
      </c>
      <c r="L141" s="110"/>
      <c r="M141" s="114"/>
      <c r="N141" s="115"/>
      <c r="O141" s="115"/>
      <c r="P141" s="115"/>
      <c r="Q141" s="115"/>
      <c r="R141" s="115"/>
      <c r="S141" s="115"/>
      <c r="T141" s="116"/>
      <c r="AT141" s="111" t="s">
        <v>67</v>
      </c>
      <c r="AU141" s="111" t="s">
        <v>40</v>
      </c>
      <c r="AV141" s="9" t="s">
        <v>40</v>
      </c>
      <c r="AW141" s="9" t="s">
        <v>17</v>
      </c>
      <c r="AX141" s="9" t="s">
        <v>38</v>
      </c>
      <c r="AY141" s="111" t="s">
        <v>63</v>
      </c>
    </row>
    <row r="142" spans="1:65" s="10" customFormat="1" x14ac:dyDescent="0.2">
      <c r="B142" s="117"/>
      <c r="D142" s="100" t="s">
        <v>67</v>
      </c>
      <c r="E142" s="118" t="s">
        <v>0</v>
      </c>
      <c r="F142" s="119" t="s">
        <v>68</v>
      </c>
      <c r="H142" s="120">
        <v>1</v>
      </c>
      <c r="L142" s="117"/>
      <c r="M142" s="121"/>
      <c r="N142" s="122"/>
      <c r="O142" s="122"/>
      <c r="P142" s="122"/>
      <c r="Q142" s="122"/>
      <c r="R142" s="122"/>
      <c r="S142" s="122"/>
      <c r="T142" s="123"/>
      <c r="AT142" s="118" t="s">
        <v>67</v>
      </c>
      <c r="AU142" s="118" t="s">
        <v>40</v>
      </c>
      <c r="AV142" s="10" t="s">
        <v>69</v>
      </c>
      <c r="AW142" s="10" t="s">
        <v>17</v>
      </c>
      <c r="AX142" s="10" t="s">
        <v>39</v>
      </c>
      <c r="AY142" s="118" t="s">
        <v>63</v>
      </c>
    </row>
    <row r="143" spans="1:65" s="2" customFormat="1" ht="14.4" customHeight="1" x14ac:dyDescent="0.2">
      <c r="A143" s="19"/>
      <c r="B143" s="87"/>
      <c r="C143" s="125" t="s">
        <v>147</v>
      </c>
      <c r="D143" s="125" t="s">
        <v>81</v>
      </c>
      <c r="E143" s="126" t="s">
        <v>148</v>
      </c>
      <c r="F143" s="127" t="s">
        <v>149</v>
      </c>
      <c r="G143" s="128" t="s">
        <v>126</v>
      </c>
      <c r="H143" s="129">
        <v>1</v>
      </c>
      <c r="I143" s="130"/>
      <c r="J143" s="130">
        <f>ROUND(I143*H143,2)</f>
        <v>0</v>
      </c>
      <c r="K143" s="127" t="s">
        <v>0</v>
      </c>
      <c r="L143" s="131"/>
      <c r="M143" s="132" t="s">
        <v>0</v>
      </c>
      <c r="N143" s="133" t="s">
        <v>25</v>
      </c>
      <c r="O143" s="96">
        <v>0</v>
      </c>
      <c r="P143" s="96">
        <f>O143*H143</f>
        <v>0</v>
      </c>
      <c r="Q143" s="96">
        <v>0</v>
      </c>
      <c r="R143" s="96">
        <f>Q143*H143</f>
        <v>0</v>
      </c>
      <c r="S143" s="96">
        <v>0</v>
      </c>
      <c r="T143" s="97">
        <f>S143*H143</f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98" t="s">
        <v>73</v>
      </c>
      <c r="AT143" s="98" t="s">
        <v>81</v>
      </c>
      <c r="AU143" s="98" t="s">
        <v>40</v>
      </c>
      <c r="AY143" s="11" t="s">
        <v>63</v>
      </c>
      <c r="BE143" s="99">
        <f>IF(N143="základní",J143,0)</f>
        <v>0</v>
      </c>
      <c r="BF143" s="99">
        <f>IF(N143="snížená",J143,0)</f>
        <v>0</v>
      </c>
      <c r="BG143" s="99">
        <f>IF(N143="zákl. přenesená",J143,0)</f>
        <v>0</v>
      </c>
      <c r="BH143" s="99">
        <f>IF(N143="sníž. přenesená",J143,0)</f>
        <v>0</v>
      </c>
      <c r="BI143" s="99">
        <f>IF(N143="nulová",J143,0)</f>
        <v>0</v>
      </c>
      <c r="BJ143" s="11" t="s">
        <v>39</v>
      </c>
      <c r="BK143" s="99">
        <f>ROUND(I143*H143,2)</f>
        <v>0</v>
      </c>
      <c r="BL143" s="11" t="s">
        <v>69</v>
      </c>
      <c r="BM143" s="98" t="s">
        <v>150</v>
      </c>
    </row>
    <row r="144" spans="1:65" s="2" customFormat="1" x14ac:dyDescent="0.2">
      <c r="A144" s="19"/>
      <c r="B144" s="20"/>
      <c r="C144" s="19"/>
      <c r="D144" s="100" t="s">
        <v>66</v>
      </c>
      <c r="E144" s="19"/>
      <c r="F144" s="101" t="s">
        <v>149</v>
      </c>
      <c r="G144" s="19"/>
      <c r="H144" s="19"/>
      <c r="I144" s="19"/>
      <c r="J144" s="19"/>
      <c r="K144" s="19"/>
      <c r="L144" s="20"/>
      <c r="M144" s="102"/>
      <c r="N144" s="103"/>
      <c r="O144" s="28"/>
      <c r="P144" s="28"/>
      <c r="Q144" s="28"/>
      <c r="R144" s="28"/>
      <c r="S144" s="28"/>
      <c r="T144" s="2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T144" s="11" t="s">
        <v>66</v>
      </c>
      <c r="AU144" s="11" t="s">
        <v>40</v>
      </c>
    </row>
    <row r="145" spans="1:65" s="8" customFormat="1" x14ac:dyDescent="0.2">
      <c r="B145" s="104"/>
      <c r="D145" s="100" t="s">
        <v>67</v>
      </c>
      <c r="E145" s="105" t="s">
        <v>0</v>
      </c>
      <c r="F145" s="106" t="s">
        <v>95</v>
      </c>
      <c r="H145" s="105" t="s">
        <v>0</v>
      </c>
      <c r="L145" s="104"/>
      <c r="M145" s="107"/>
      <c r="N145" s="108"/>
      <c r="O145" s="108"/>
      <c r="P145" s="108"/>
      <c r="Q145" s="108"/>
      <c r="R145" s="108"/>
      <c r="S145" s="108"/>
      <c r="T145" s="109"/>
      <c r="AT145" s="105" t="s">
        <v>67</v>
      </c>
      <c r="AU145" s="105" t="s">
        <v>40</v>
      </c>
      <c r="AV145" s="8" t="s">
        <v>39</v>
      </c>
      <c r="AW145" s="8" t="s">
        <v>17</v>
      </c>
      <c r="AX145" s="8" t="s">
        <v>38</v>
      </c>
      <c r="AY145" s="105" t="s">
        <v>63</v>
      </c>
    </row>
    <row r="146" spans="1:65" s="9" customFormat="1" x14ac:dyDescent="0.2">
      <c r="B146" s="110"/>
      <c r="D146" s="100" t="s">
        <v>67</v>
      </c>
      <c r="E146" s="111" t="s">
        <v>0</v>
      </c>
      <c r="F146" s="112" t="s">
        <v>39</v>
      </c>
      <c r="H146" s="113">
        <v>1</v>
      </c>
      <c r="L146" s="110"/>
      <c r="M146" s="114"/>
      <c r="N146" s="115"/>
      <c r="O146" s="115"/>
      <c r="P146" s="115"/>
      <c r="Q146" s="115"/>
      <c r="R146" s="115"/>
      <c r="S146" s="115"/>
      <c r="T146" s="116"/>
      <c r="AT146" s="111" t="s">
        <v>67</v>
      </c>
      <c r="AU146" s="111" t="s">
        <v>40</v>
      </c>
      <c r="AV146" s="9" t="s">
        <v>40</v>
      </c>
      <c r="AW146" s="9" t="s">
        <v>17</v>
      </c>
      <c r="AX146" s="9" t="s">
        <v>38</v>
      </c>
      <c r="AY146" s="111" t="s">
        <v>63</v>
      </c>
    </row>
    <row r="147" spans="1:65" s="10" customFormat="1" x14ac:dyDescent="0.2">
      <c r="B147" s="117"/>
      <c r="D147" s="100" t="s">
        <v>67</v>
      </c>
      <c r="E147" s="118" t="s">
        <v>0</v>
      </c>
      <c r="F147" s="119" t="s">
        <v>68</v>
      </c>
      <c r="H147" s="120">
        <v>1</v>
      </c>
      <c r="L147" s="117"/>
      <c r="M147" s="121"/>
      <c r="N147" s="122"/>
      <c r="O147" s="122"/>
      <c r="P147" s="122"/>
      <c r="Q147" s="122"/>
      <c r="R147" s="122"/>
      <c r="S147" s="122"/>
      <c r="T147" s="123"/>
      <c r="AT147" s="118" t="s">
        <v>67</v>
      </c>
      <c r="AU147" s="118" t="s">
        <v>40</v>
      </c>
      <c r="AV147" s="10" t="s">
        <v>69</v>
      </c>
      <c r="AW147" s="10" t="s">
        <v>17</v>
      </c>
      <c r="AX147" s="10" t="s">
        <v>39</v>
      </c>
      <c r="AY147" s="118" t="s">
        <v>63</v>
      </c>
    </row>
    <row r="148" spans="1:65" s="2" customFormat="1" ht="14.4" customHeight="1" x14ac:dyDescent="0.2">
      <c r="A148" s="19"/>
      <c r="B148" s="87"/>
      <c r="C148" s="88" t="s">
        <v>151</v>
      </c>
      <c r="D148" s="88" t="s">
        <v>64</v>
      </c>
      <c r="E148" s="89" t="s">
        <v>152</v>
      </c>
      <c r="F148" s="90" t="s">
        <v>153</v>
      </c>
      <c r="G148" s="91" t="s">
        <v>78</v>
      </c>
      <c r="H148" s="92">
        <v>280</v>
      </c>
      <c r="I148" s="93"/>
      <c r="J148" s="93">
        <f>ROUND(I148*H148,2)</f>
        <v>0</v>
      </c>
      <c r="K148" s="90" t="s">
        <v>65</v>
      </c>
      <c r="L148" s="20"/>
      <c r="M148" s="94" t="s">
        <v>0</v>
      </c>
      <c r="N148" s="95" t="s">
        <v>25</v>
      </c>
      <c r="O148" s="96">
        <v>0.3</v>
      </c>
      <c r="P148" s="96">
        <f>O148*H148</f>
        <v>84</v>
      </c>
      <c r="Q148" s="96">
        <v>0</v>
      </c>
      <c r="R148" s="96">
        <f>Q148*H148</f>
        <v>0</v>
      </c>
      <c r="S148" s="96">
        <v>0</v>
      </c>
      <c r="T148" s="97">
        <f>S148*H148</f>
        <v>0</v>
      </c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R148" s="98" t="s">
        <v>69</v>
      </c>
      <c r="AT148" s="98" t="s">
        <v>64</v>
      </c>
      <c r="AU148" s="98" t="s">
        <v>40</v>
      </c>
      <c r="AY148" s="11" t="s">
        <v>63</v>
      </c>
      <c r="BE148" s="99">
        <f>IF(N148="základní",J148,0)</f>
        <v>0</v>
      </c>
      <c r="BF148" s="99">
        <f>IF(N148="snížená",J148,0)</f>
        <v>0</v>
      </c>
      <c r="BG148" s="99">
        <f>IF(N148="zákl. přenesená",J148,0)</f>
        <v>0</v>
      </c>
      <c r="BH148" s="99">
        <f>IF(N148="sníž. přenesená",J148,0)</f>
        <v>0</v>
      </c>
      <c r="BI148" s="99">
        <f>IF(N148="nulová",J148,0)</f>
        <v>0</v>
      </c>
      <c r="BJ148" s="11" t="s">
        <v>39</v>
      </c>
      <c r="BK148" s="99">
        <f>ROUND(I148*H148,2)</f>
        <v>0</v>
      </c>
      <c r="BL148" s="11" t="s">
        <v>69</v>
      </c>
      <c r="BM148" s="98" t="s">
        <v>154</v>
      </c>
    </row>
    <row r="149" spans="1:65" s="2" customFormat="1" x14ac:dyDescent="0.2">
      <c r="A149" s="19"/>
      <c r="B149" s="20"/>
      <c r="C149" s="19"/>
      <c r="D149" s="100" t="s">
        <v>66</v>
      </c>
      <c r="E149" s="19"/>
      <c r="F149" s="101" t="s">
        <v>155</v>
      </c>
      <c r="G149" s="19"/>
      <c r="H149" s="19"/>
      <c r="I149" s="19"/>
      <c r="J149" s="19"/>
      <c r="K149" s="19"/>
      <c r="L149" s="20"/>
      <c r="M149" s="102"/>
      <c r="N149" s="103"/>
      <c r="O149" s="28"/>
      <c r="P149" s="28"/>
      <c r="Q149" s="28"/>
      <c r="R149" s="28"/>
      <c r="S149" s="28"/>
      <c r="T149" s="2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T149" s="11" t="s">
        <v>66</v>
      </c>
      <c r="AU149" s="11" t="s">
        <v>40</v>
      </c>
    </row>
    <row r="150" spans="1:65" s="2" customFormat="1" ht="28.8" x14ac:dyDescent="0.2">
      <c r="A150" s="19"/>
      <c r="B150" s="20"/>
      <c r="C150" s="19"/>
      <c r="D150" s="100" t="s">
        <v>80</v>
      </c>
      <c r="E150" s="19"/>
      <c r="F150" s="124" t="s">
        <v>156</v>
      </c>
      <c r="G150" s="19"/>
      <c r="H150" s="19"/>
      <c r="I150" s="19"/>
      <c r="J150" s="19"/>
      <c r="K150" s="19"/>
      <c r="L150" s="20"/>
      <c r="M150" s="102"/>
      <c r="N150" s="103"/>
      <c r="O150" s="28"/>
      <c r="P150" s="28"/>
      <c r="Q150" s="28"/>
      <c r="R150" s="28"/>
      <c r="S150" s="28"/>
      <c r="T150" s="2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T150" s="11" t="s">
        <v>80</v>
      </c>
      <c r="AU150" s="11" t="s">
        <v>40</v>
      </c>
    </row>
    <row r="151" spans="1:65" s="8" customFormat="1" x14ac:dyDescent="0.2">
      <c r="B151" s="104"/>
      <c r="D151" s="100" t="s">
        <v>67</v>
      </c>
      <c r="E151" s="105" t="s">
        <v>0</v>
      </c>
      <c r="F151" s="106" t="s">
        <v>95</v>
      </c>
      <c r="H151" s="105" t="s">
        <v>0</v>
      </c>
      <c r="L151" s="104"/>
      <c r="M151" s="107"/>
      <c r="N151" s="108"/>
      <c r="O151" s="108"/>
      <c r="P151" s="108"/>
      <c r="Q151" s="108"/>
      <c r="R151" s="108"/>
      <c r="S151" s="108"/>
      <c r="T151" s="109"/>
      <c r="AT151" s="105" t="s">
        <v>67</v>
      </c>
      <c r="AU151" s="105" t="s">
        <v>40</v>
      </c>
      <c r="AV151" s="8" t="s">
        <v>39</v>
      </c>
      <c r="AW151" s="8" t="s">
        <v>17</v>
      </c>
      <c r="AX151" s="8" t="s">
        <v>38</v>
      </c>
      <c r="AY151" s="105" t="s">
        <v>63</v>
      </c>
    </row>
    <row r="152" spans="1:65" s="9" customFormat="1" x14ac:dyDescent="0.2">
      <c r="B152" s="110"/>
      <c r="D152" s="100" t="s">
        <v>67</v>
      </c>
      <c r="E152" s="111" t="s">
        <v>0</v>
      </c>
      <c r="F152" s="112" t="s">
        <v>79</v>
      </c>
      <c r="H152" s="113">
        <v>280</v>
      </c>
      <c r="L152" s="110"/>
      <c r="M152" s="114"/>
      <c r="N152" s="115"/>
      <c r="O152" s="115"/>
      <c r="P152" s="115"/>
      <c r="Q152" s="115"/>
      <c r="R152" s="115"/>
      <c r="S152" s="115"/>
      <c r="T152" s="116"/>
      <c r="AT152" s="111" t="s">
        <v>67</v>
      </c>
      <c r="AU152" s="111" t="s">
        <v>40</v>
      </c>
      <c r="AV152" s="9" t="s">
        <v>40</v>
      </c>
      <c r="AW152" s="9" t="s">
        <v>17</v>
      </c>
      <c r="AX152" s="9" t="s">
        <v>38</v>
      </c>
      <c r="AY152" s="111" t="s">
        <v>63</v>
      </c>
    </row>
    <row r="153" spans="1:65" s="10" customFormat="1" x14ac:dyDescent="0.2">
      <c r="B153" s="117"/>
      <c r="D153" s="100" t="s">
        <v>67</v>
      </c>
      <c r="E153" s="118" t="s">
        <v>0</v>
      </c>
      <c r="F153" s="119" t="s">
        <v>68</v>
      </c>
      <c r="H153" s="120">
        <v>280</v>
      </c>
      <c r="L153" s="117"/>
      <c r="M153" s="121"/>
      <c r="N153" s="122"/>
      <c r="O153" s="122"/>
      <c r="P153" s="122"/>
      <c r="Q153" s="122"/>
      <c r="R153" s="122"/>
      <c r="S153" s="122"/>
      <c r="T153" s="123"/>
      <c r="AT153" s="118" t="s">
        <v>67</v>
      </c>
      <c r="AU153" s="118" t="s">
        <v>40</v>
      </c>
      <c r="AV153" s="10" t="s">
        <v>69</v>
      </c>
      <c r="AW153" s="10" t="s">
        <v>17</v>
      </c>
      <c r="AX153" s="10" t="s">
        <v>39</v>
      </c>
      <c r="AY153" s="118" t="s">
        <v>63</v>
      </c>
    </row>
    <row r="154" spans="1:65" s="2" customFormat="1" ht="14.4" customHeight="1" x14ac:dyDescent="0.2">
      <c r="A154" s="19"/>
      <c r="B154" s="87"/>
      <c r="C154" s="125" t="s">
        <v>42</v>
      </c>
      <c r="D154" s="125" t="s">
        <v>81</v>
      </c>
      <c r="E154" s="126" t="s">
        <v>157</v>
      </c>
      <c r="F154" s="127" t="s">
        <v>158</v>
      </c>
      <c r="G154" s="128" t="s">
        <v>78</v>
      </c>
      <c r="H154" s="129">
        <v>308</v>
      </c>
      <c r="I154" s="130"/>
      <c r="J154" s="130">
        <f>ROUND(I154*H154,2)</f>
        <v>0</v>
      </c>
      <c r="K154" s="127" t="s">
        <v>65</v>
      </c>
      <c r="L154" s="131"/>
      <c r="M154" s="132" t="s">
        <v>0</v>
      </c>
      <c r="N154" s="133" t="s">
        <v>25</v>
      </c>
      <c r="O154" s="96">
        <v>0</v>
      </c>
      <c r="P154" s="96">
        <f>O154*H154</f>
        <v>0</v>
      </c>
      <c r="Q154" s="96">
        <v>1.8E-3</v>
      </c>
      <c r="R154" s="96">
        <f>Q154*H154</f>
        <v>0.5544</v>
      </c>
      <c r="S154" s="96">
        <v>0</v>
      </c>
      <c r="T154" s="97">
        <f>S154*H154</f>
        <v>0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98" t="s">
        <v>73</v>
      </c>
      <c r="AT154" s="98" t="s">
        <v>81</v>
      </c>
      <c r="AU154" s="98" t="s">
        <v>40</v>
      </c>
      <c r="AY154" s="11" t="s">
        <v>63</v>
      </c>
      <c r="BE154" s="99">
        <f>IF(N154="základní",J154,0)</f>
        <v>0</v>
      </c>
      <c r="BF154" s="99">
        <f>IF(N154="snížená",J154,0)</f>
        <v>0</v>
      </c>
      <c r="BG154" s="99">
        <f>IF(N154="zákl. přenesená",J154,0)</f>
        <v>0</v>
      </c>
      <c r="BH154" s="99">
        <f>IF(N154="sníž. přenesená",J154,0)</f>
        <v>0</v>
      </c>
      <c r="BI154" s="99">
        <f>IF(N154="nulová",J154,0)</f>
        <v>0</v>
      </c>
      <c r="BJ154" s="11" t="s">
        <v>39</v>
      </c>
      <c r="BK154" s="99">
        <f>ROUND(I154*H154,2)</f>
        <v>0</v>
      </c>
      <c r="BL154" s="11" t="s">
        <v>69</v>
      </c>
      <c r="BM154" s="98" t="s">
        <v>159</v>
      </c>
    </row>
    <row r="155" spans="1:65" s="2" customFormat="1" x14ac:dyDescent="0.2">
      <c r="A155" s="19"/>
      <c r="B155" s="20"/>
      <c r="C155" s="19"/>
      <c r="D155" s="100" t="s">
        <v>66</v>
      </c>
      <c r="E155" s="19"/>
      <c r="F155" s="101" t="s">
        <v>160</v>
      </c>
      <c r="G155" s="19"/>
      <c r="H155" s="19"/>
      <c r="I155" s="19"/>
      <c r="J155" s="19"/>
      <c r="K155" s="19"/>
      <c r="L155" s="20"/>
      <c r="M155" s="102"/>
      <c r="N155" s="103"/>
      <c r="O155" s="28"/>
      <c r="P155" s="28"/>
      <c r="Q155" s="28"/>
      <c r="R155" s="28"/>
      <c r="S155" s="28"/>
      <c r="T155" s="2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T155" s="11" t="s">
        <v>66</v>
      </c>
      <c r="AU155" s="11" t="s">
        <v>40</v>
      </c>
    </row>
    <row r="156" spans="1:65" s="8" customFormat="1" x14ac:dyDescent="0.2">
      <c r="B156" s="104"/>
      <c r="D156" s="100" t="s">
        <v>67</v>
      </c>
      <c r="E156" s="105" t="s">
        <v>0</v>
      </c>
      <c r="F156" s="106" t="s">
        <v>95</v>
      </c>
      <c r="H156" s="105" t="s">
        <v>0</v>
      </c>
      <c r="L156" s="104"/>
      <c r="M156" s="107"/>
      <c r="N156" s="108"/>
      <c r="O156" s="108"/>
      <c r="P156" s="108"/>
      <c r="Q156" s="108"/>
      <c r="R156" s="108"/>
      <c r="S156" s="108"/>
      <c r="T156" s="109"/>
      <c r="AT156" s="105" t="s">
        <v>67</v>
      </c>
      <c r="AU156" s="105" t="s">
        <v>40</v>
      </c>
      <c r="AV156" s="8" t="s">
        <v>39</v>
      </c>
      <c r="AW156" s="8" t="s">
        <v>17</v>
      </c>
      <c r="AX156" s="8" t="s">
        <v>38</v>
      </c>
      <c r="AY156" s="105" t="s">
        <v>63</v>
      </c>
    </row>
    <row r="157" spans="1:65" s="9" customFormat="1" x14ac:dyDescent="0.2">
      <c r="B157" s="110"/>
      <c r="D157" s="100" t="s">
        <v>67</v>
      </c>
      <c r="E157" s="111" t="s">
        <v>0</v>
      </c>
      <c r="F157" s="112" t="s">
        <v>161</v>
      </c>
      <c r="H157" s="113">
        <v>308</v>
      </c>
      <c r="L157" s="110"/>
      <c r="M157" s="114"/>
      <c r="N157" s="115"/>
      <c r="O157" s="115"/>
      <c r="P157" s="115"/>
      <c r="Q157" s="115"/>
      <c r="R157" s="115"/>
      <c r="S157" s="115"/>
      <c r="T157" s="116"/>
      <c r="AT157" s="111" t="s">
        <v>67</v>
      </c>
      <c r="AU157" s="111" t="s">
        <v>40</v>
      </c>
      <c r="AV157" s="9" t="s">
        <v>40</v>
      </c>
      <c r="AW157" s="9" t="s">
        <v>17</v>
      </c>
      <c r="AX157" s="9" t="s">
        <v>38</v>
      </c>
      <c r="AY157" s="111" t="s">
        <v>63</v>
      </c>
    </row>
    <row r="158" spans="1:65" s="10" customFormat="1" x14ac:dyDescent="0.2">
      <c r="B158" s="117"/>
      <c r="D158" s="100" t="s">
        <v>67</v>
      </c>
      <c r="E158" s="118" t="s">
        <v>0</v>
      </c>
      <c r="F158" s="119" t="s">
        <v>68</v>
      </c>
      <c r="H158" s="120">
        <v>308</v>
      </c>
      <c r="L158" s="117"/>
      <c r="M158" s="121"/>
      <c r="N158" s="122"/>
      <c r="O158" s="122"/>
      <c r="P158" s="122"/>
      <c r="Q158" s="122"/>
      <c r="R158" s="122"/>
      <c r="S158" s="122"/>
      <c r="T158" s="123"/>
      <c r="AT158" s="118" t="s">
        <v>67</v>
      </c>
      <c r="AU158" s="118" t="s">
        <v>40</v>
      </c>
      <c r="AV158" s="10" t="s">
        <v>69</v>
      </c>
      <c r="AW158" s="10" t="s">
        <v>17</v>
      </c>
      <c r="AX158" s="10" t="s">
        <v>39</v>
      </c>
      <c r="AY158" s="118" t="s">
        <v>63</v>
      </c>
    </row>
    <row r="159" spans="1:65" s="7" customFormat="1" ht="22.95" customHeight="1" x14ac:dyDescent="0.25">
      <c r="B159" s="75"/>
      <c r="D159" s="76" t="s">
        <v>37</v>
      </c>
      <c r="E159" s="85" t="s">
        <v>84</v>
      </c>
      <c r="F159" s="85" t="s">
        <v>85</v>
      </c>
      <c r="J159" s="86">
        <f>BK159</f>
        <v>0</v>
      </c>
      <c r="L159" s="75"/>
      <c r="M159" s="79"/>
      <c r="N159" s="80"/>
      <c r="O159" s="80"/>
      <c r="P159" s="81">
        <f>SUM(P160:P165)</f>
        <v>21.973103999999999</v>
      </c>
      <c r="Q159" s="80"/>
      <c r="R159" s="81">
        <f>SUM(R160:R165)</f>
        <v>0</v>
      </c>
      <c r="S159" s="80"/>
      <c r="T159" s="82">
        <f>SUM(T160:T165)</f>
        <v>0</v>
      </c>
      <c r="AR159" s="76" t="s">
        <v>39</v>
      </c>
      <c r="AT159" s="83" t="s">
        <v>37</v>
      </c>
      <c r="AU159" s="83" t="s">
        <v>39</v>
      </c>
      <c r="AY159" s="76" t="s">
        <v>63</v>
      </c>
      <c r="BK159" s="84">
        <f>SUM(BK160:BK165)</f>
        <v>0</v>
      </c>
    </row>
    <row r="160" spans="1:65" s="2" customFormat="1" ht="14.4" customHeight="1" x14ac:dyDescent="0.2">
      <c r="A160" s="19"/>
      <c r="B160" s="87"/>
      <c r="C160" s="88" t="s">
        <v>162</v>
      </c>
      <c r="D160" s="88" t="s">
        <v>64</v>
      </c>
      <c r="E160" s="89" t="s">
        <v>163</v>
      </c>
      <c r="F160" s="90" t="s">
        <v>164</v>
      </c>
      <c r="G160" s="91" t="s">
        <v>83</v>
      </c>
      <c r="H160" s="92">
        <v>23.832000000000001</v>
      </c>
      <c r="I160" s="93"/>
      <c r="J160" s="93">
        <f>ROUND(I160*H160,2)</f>
        <v>0</v>
      </c>
      <c r="K160" s="90" t="s">
        <v>65</v>
      </c>
      <c r="L160" s="20"/>
      <c r="M160" s="94" t="s">
        <v>0</v>
      </c>
      <c r="N160" s="95" t="s">
        <v>25</v>
      </c>
      <c r="O160" s="96">
        <v>0.65</v>
      </c>
      <c r="P160" s="96">
        <f>O160*H160</f>
        <v>15.4908</v>
      </c>
      <c r="Q160" s="96">
        <v>0</v>
      </c>
      <c r="R160" s="96">
        <f>Q160*H160</f>
        <v>0</v>
      </c>
      <c r="S160" s="96">
        <v>0</v>
      </c>
      <c r="T160" s="97">
        <f>S160*H160</f>
        <v>0</v>
      </c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R160" s="98" t="s">
        <v>69</v>
      </c>
      <c r="AT160" s="98" t="s">
        <v>64</v>
      </c>
      <c r="AU160" s="98" t="s">
        <v>40</v>
      </c>
      <c r="AY160" s="11" t="s">
        <v>63</v>
      </c>
      <c r="BE160" s="99">
        <f>IF(N160="základní",J160,0)</f>
        <v>0</v>
      </c>
      <c r="BF160" s="99">
        <f>IF(N160="snížená",J160,0)</f>
        <v>0</v>
      </c>
      <c r="BG160" s="99">
        <f>IF(N160="zákl. přenesená",J160,0)</f>
        <v>0</v>
      </c>
      <c r="BH160" s="99">
        <f>IF(N160="sníž. přenesená",J160,0)</f>
        <v>0</v>
      </c>
      <c r="BI160" s="99">
        <f>IF(N160="nulová",J160,0)</f>
        <v>0</v>
      </c>
      <c r="BJ160" s="11" t="s">
        <v>39</v>
      </c>
      <c r="BK160" s="99">
        <f>ROUND(I160*H160,2)</f>
        <v>0</v>
      </c>
      <c r="BL160" s="11" t="s">
        <v>69</v>
      </c>
      <c r="BM160" s="98" t="s">
        <v>165</v>
      </c>
    </row>
    <row r="161" spans="1:65" s="2" customFormat="1" ht="19.2" x14ac:dyDescent="0.2">
      <c r="A161" s="19"/>
      <c r="B161" s="20"/>
      <c r="C161" s="19"/>
      <c r="D161" s="100" t="s">
        <v>66</v>
      </c>
      <c r="E161" s="19"/>
      <c r="F161" s="101" t="s">
        <v>166</v>
      </c>
      <c r="G161" s="19"/>
      <c r="H161" s="19"/>
      <c r="I161" s="19"/>
      <c r="J161" s="19"/>
      <c r="K161" s="19"/>
      <c r="L161" s="20"/>
      <c r="M161" s="102"/>
      <c r="N161" s="103"/>
      <c r="O161" s="28"/>
      <c r="P161" s="28"/>
      <c r="Q161" s="28"/>
      <c r="R161" s="28"/>
      <c r="S161" s="28"/>
      <c r="T161" s="2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T161" s="11" t="s">
        <v>66</v>
      </c>
      <c r="AU161" s="11" t="s">
        <v>40</v>
      </c>
    </row>
    <row r="162" spans="1:65" s="2" customFormat="1" ht="38.4" x14ac:dyDescent="0.2">
      <c r="A162" s="19"/>
      <c r="B162" s="20"/>
      <c r="C162" s="19"/>
      <c r="D162" s="100" t="s">
        <v>80</v>
      </c>
      <c r="E162" s="19"/>
      <c r="F162" s="124" t="s">
        <v>167</v>
      </c>
      <c r="G162" s="19"/>
      <c r="H162" s="19"/>
      <c r="I162" s="19"/>
      <c r="J162" s="19"/>
      <c r="K162" s="19"/>
      <c r="L162" s="20"/>
      <c r="M162" s="102"/>
      <c r="N162" s="103"/>
      <c r="O162" s="28"/>
      <c r="P162" s="28"/>
      <c r="Q162" s="28"/>
      <c r="R162" s="28"/>
      <c r="S162" s="28"/>
      <c r="T162" s="2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T162" s="11" t="s">
        <v>80</v>
      </c>
      <c r="AU162" s="11" t="s">
        <v>40</v>
      </c>
    </row>
    <row r="163" spans="1:65" s="2" customFormat="1" ht="14.4" customHeight="1" x14ac:dyDescent="0.2">
      <c r="A163" s="19"/>
      <c r="B163" s="87"/>
      <c r="C163" s="88" t="s">
        <v>168</v>
      </c>
      <c r="D163" s="88" t="s">
        <v>64</v>
      </c>
      <c r="E163" s="89" t="s">
        <v>169</v>
      </c>
      <c r="F163" s="90" t="s">
        <v>170</v>
      </c>
      <c r="G163" s="91" t="s">
        <v>83</v>
      </c>
      <c r="H163" s="92">
        <v>23.832000000000001</v>
      </c>
      <c r="I163" s="93"/>
      <c r="J163" s="93">
        <f>ROUND(I163*H163,2)</f>
        <v>0</v>
      </c>
      <c r="K163" s="90" t="s">
        <v>65</v>
      </c>
      <c r="L163" s="20"/>
      <c r="M163" s="94" t="s">
        <v>0</v>
      </c>
      <c r="N163" s="95" t="s">
        <v>25</v>
      </c>
      <c r="O163" s="96">
        <v>0.27200000000000002</v>
      </c>
      <c r="P163" s="96">
        <f>O163*H163</f>
        <v>6.482304000000001</v>
      </c>
      <c r="Q163" s="96">
        <v>0</v>
      </c>
      <c r="R163" s="96">
        <f>Q163*H163</f>
        <v>0</v>
      </c>
      <c r="S163" s="96">
        <v>0</v>
      </c>
      <c r="T163" s="97">
        <f>S163*H163</f>
        <v>0</v>
      </c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R163" s="98" t="s">
        <v>69</v>
      </c>
      <c r="AT163" s="98" t="s">
        <v>64</v>
      </c>
      <c r="AU163" s="98" t="s">
        <v>40</v>
      </c>
      <c r="AY163" s="11" t="s">
        <v>63</v>
      </c>
      <c r="BE163" s="99">
        <f>IF(N163="základní",J163,0)</f>
        <v>0</v>
      </c>
      <c r="BF163" s="99">
        <f>IF(N163="snížená",J163,0)</f>
        <v>0</v>
      </c>
      <c r="BG163" s="99">
        <f>IF(N163="zákl. přenesená",J163,0)</f>
        <v>0</v>
      </c>
      <c r="BH163" s="99">
        <f>IF(N163="sníž. přenesená",J163,0)</f>
        <v>0</v>
      </c>
      <c r="BI163" s="99">
        <f>IF(N163="nulová",J163,0)</f>
        <v>0</v>
      </c>
      <c r="BJ163" s="11" t="s">
        <v>39</v>
      </c>
      <c r="BK163" s="99">
        <f>ROUND(I163*H163,2)</f>
        <v>0</v>
      </c>
      <c r="BL163" s="11" t="s">
        <v>69</v>
      </c>
      <c r="BM163" s="98" t="s">
        <v>171</v>
      </c>
    </row>
    <row r="164" spans="1:65" s="2" customFormat="1" ht="19.2" x14ac:dyDescent="0.2">
      <c r="A164" s="19"/>
      <c r="B164" s="20"/>
      <c r="C164" s="19"/>
      <c r="D164" s="100" t="s">
        <v>66</v>
      </c>
      <c r="E164" s="19"/>
      <c r="F164" s="101" t="s">
        <v>172</v>
      </c>
      <c r="G164" s="19"/>
      <c r="H164" s="19"/>
      <c r="I164" s="19"/>
      <c r="J164" s="19"/>
      <c r="K164" s="19"/>
      <c r="L164" s="20"/>
      <c r="M164" s="102"/>
      <c r="N164" s="103"/>
      <c r="O164" s="28"/>
      <c r="P164" s="28"/>
      <c r="Q164" s="28"/>
      <c r="R164" s="28"/>
      <c r="S164" s="28"/>
      <c r="T164" s="2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T164" s="11" t="s">
        <v>66</v>
      </c>
      <c r="AU164" s="11" t="s">
        <v>40</v>
      </c>
    </row>
    <row r="165" spans="1:65" s="2" customFormat="1" ht="38.4" x14ac:dyDescent="0.2">
      <c r="A165" s="19"/>
      <c r="B165" s="20"/>
      <c r="C165" s="19"/>
      <c r="D165" s="100" t="s">
        <v>80</v>
      </c>
      <c r="E165" s="19"/>
      <c r="F165" s="124" t="s">
        <v>167</v>
      </c>
      <c r="G165" s="19"/>
      <c r="H165" s="19"/>
      <c r="I165" s="19"/>
      <c r="J165" s="19"/>
      <c r="K165" s="19"/>
      <c r="L165" s="20"/>
      <c r="M165" s="134"/>
      <c r="N165" s="135"/>
      <c r="O165" s="136"/>
      <c r="P165" s="136"/>
      <c r="Q165" s="136"/>
      <c r="R165" s="136"/>
      <c r="S165" s="136"/>
      <c r="T165" s="137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T165" s="11" t="s">
        <v>80</v>
      </c>
      <c r="AU165" s="11" t="s">
        <v>40</v>
      </c>
    </row>
    <row r="166" spans="1:65" s="2" customFormat="1" ht="6.9" customHeight="1" x14ac:dyDescent="0.2">
      <c r="A166" s="19"/>
      <c r="B166" s="22"/>
      <c r="C166" s="23"/>
      <c r="D166" s="23"/>
      <c r="E166" s="23"/>
      <c r="F166" s="23"/>
      <c r="G166" s="23"/>
      <c r="H166" s="23"/>
      <c r="I166" s="23"/>
      <c r="J166" s="23"/>
      <c r="K166" s="23"/>
      <c r="L166" s="20"/>
      <c r="M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</row>
  </sheetData>
  <autoFilter ref="C82:K165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08 - Venkovní oplocení</vt:lpstr>
      <vt:lpstr>'08 - Venkovní oplocení'!Názvy_tisku</vt:lpstr>
      <vt:lpstr>'08 - Venkovní oplocení'!Oblast_tisku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JINDRA-NOTEBOOK\Jindra</dc:creator>
  <cp:lastModifiedBy>Zdenek Hruza</cp:lastModifiedBy>
  <cp:lastPrinted>2021-03-19T13:54:13Z</cp:lastPrinted>
  <dcterms:created xsi:type="dcterms:W3CDTF">2020-09-24T10:25:37Z</dcterms:created>
  <dcterms:modified xsi:type="dcterms:W3CDTF">2021-03-19T13:54:31Z</dcterms:modified>
</cp:coreProperties>
</file>